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aciendacr-my.sharepoint.com/personal/rojasmk_hacienda_go_cr/Documents/Escritorio/Perfil de Intereses/Febrero/"/>
    </mc:Choice>
  </mc:AlternateContent>
  <xr:revisionPtr revIDLastSave="39" documentId="8_{2AC6FC22-1E3A-4022-97CB-13B4A081DEE7}" xr6:coauthVersionLast="47" xr6:coauthVersionMax="47" xr10:uidLastSave="{3E2E7A10-3A8E-42B3-B1EB-EACDF97AA2EF}"/>
  <bookViews>
    <workbookView xWindow="-12" yWindow="-12" windowWidth="11520" windowHeight="12264" xr2:uid="{D6391F7E-AAD7-4C9C-919C-FBBD01D39920}"/>
  </bookViews>
  <sheets>
    <sheet name="Perfil Venc Interes DI Moneda" sheetId="1" r:id="rId1"/>
    <sheet name="Perfil Venc Interes DE Dólares" sheetId="2" state="hidden" r:id="rId2"/>
    <sheet name="Perfil Venc Interes DE Moneda" sheetId="3" r:id="rId3"/>
  </sheets>
  <definedNames>
    <definedName name="P.K" localSheetId="2">#REF!</definedName>
    <definedName name="P.K">#REF!</definedName>
    <definedName name="P.L" localSheetId="2">#REF!</definedName>
    <definedName name="P.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7" i="3" l="1"/>
  <c r="X48" i="3"/>
  <c r="X49" i="3"/>
  <c r="X50" i="3"/>
  <c r="X51" i="3"/>
  <c r="X52" i="3"/>
  <c r="X53" i="3"/>
  <c r="X54" i="3"/>
  <c r="X55" i="3"/>
  <c r="X56" i="3"/>
  <c r="X57" i="3"/>
  <c r="X58" i="3"/>
  <c r="U3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C59" i="3"/>
  <c r="X30" i="1"/>
  <c r="X31" i="1"/>
  <c r="X32" i="1"/>
  <c r="X33" i="1"/>
  <c r="X34" i="1"/>
  <c r="X35" i="1"/>
  <c r="X36" i="1"/>
  <c r="X37" i="1"/>
  <c r="X38" i="1"/>
  <c r="X39" i="1"/>
  <c r="X40" i="1"/>
  <c r="X29" i="1"/>
  <c r="T27" i="3" l="1"/>
  <c r="T28" i="3"/>
  <c r="T29" i="3"/>
  <c r="T30" i="3"/>
  <c r="T31" i="3"/>
  <c r="T32" i="3"/>
  <c r="T33" i="3"/>
  <c r="T34" i="3"/>
  <c r="T35" i="3"/>
  <c r="T36" i="3"/>
  <c r="T37" i="3"/>
  <c r="T38" i="3"/>
  <c r="R39" i="3"/>
  <c r="J39" i="3"/>
  <c r="S39" i="3"/>
  <c r="Q39" i="3"/>
  <c r="P39" i="3"/>
  <c r="O39" i="3"/>
  <c r="N39" i="3"/>
  <c r="M39" i="3"/>
  <c r="L39" i="3"/>
  <c r="K39" i="3"/>
  <c r="I39" i="3"/>
  <c r="H39" i="3"/>
  <c r="G39" i="3"/>
  <c r="F39" i="3"/>
  <c r="E39" i="3"/>
  <c r="D39" i="3"/>
  <c r="C39" i="3"/>
  <c r="O41" i="1"/>
  <c r="P41" i="1"/>
  <c r="Q41" i="1"/>
  <c r="R41" i="1"/>
  <c r="S41" i="1"/>
  <c r="T41" i="1"/>
  <c r="U41" i="1"/>
  <c r="V41" i="1"/>
  <c r="W41" i="1"/>
  <c r="N41" i="1"/>
  <c r="AC9" i="1"/>
  <c r="AC10" i="1"/>
  <c r="AC11" i="1"/>
  <c r="AC12" i="1"/>
  <c r="AC13" i="1"/>
  <c r="AC14" i="1"/>
  <c r="AC15" i="1"/>
  <c r="AC16" i="1"/>
  <c r="AC17" i="1"/>
  <c r="AC18" i="1"/>
  <c r="AC19" i="1"/>
  <c r="AC8" i="1"/>
  <c r="AG8" i="3"/>
  <c r="AG9" i="3"/>
  <c r="AG10" i="3"/>
  <c r="AG11" i="3"/>
  <c r="AG12" i="3"/>
  <c r="AG13" i="3"/>
  <c r="AG14" i="3"/>
  <c r="AG15" i="3"/>
  <c r="AG16" i="3"/>
  <c r="AG17" i="3"/>
  <c r="AG18" i="3"/>
  <c r="AG7" i="3"/>
  <c r="X59" i="3" l="1"/>
  <c r="T39" i="3"/>
  <c r="AG19" i="3"/>
  <c r="X41" i="1"/>
  <c r="AC20" i="1"/>
  <c r="AE19" i="3"/>
  <c r="AF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H8" i="2"/>
  <c r="AH9" i="2"/>
  <c r="AH10" i="2"/>
  <c r="AH11" i="2"/>
  <c r="AH12" i="2"/>
  <c r="AH13" i="2"/>
  <c r="AH14" i="2"/>
  <c r="AH15" i="2"/>
  <c r="AH16" i="2"/>
  <c r="AH17" i="2"/>
  <c r="AH18" i="2"/>
  <c r="AH7" i="2"/>
  <c r="AG19" i="2"/>
  <c r="AH20" i="3" l="1"/>
  <c r="AJ3" i="3"/>
  <c r="AH19" i="2"/>
  <c r="AF19" i="2"/>
  <c r="AE19" i="2" l="1"/>
  <c r="AB19" i="2" l="1"/>
  <c r="AC19" i="2"/>
  <c r="AD19" i="2"/>
  <c r="AA19" i="2" l="1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M41" i="1" l="1"/>
  <c r="L41" i="1"/>
  <c r="K41" i="1"/>
  <c r="J41" i="1"/>
  <c r="I41" i="1"/>
  <c r="H41" i="1"/>
  <c r="G41" i="1"/>
  <c r="F41" i="1"/>
  <c r="E41" i="1"/>
  <c r="D41" i="1"/>
  <c r="C41" i="1"/>
  <c r="B41" i="1"/>
  <c r="A26" i="1"/>
  <c r="A4" i="2" s="1"/>
  <c r="A23" i="1"/>
  <c r="A22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Y59" i="3" l="1"/>
  <c r="Y60" i="3" s="1"/>
</calcChain>
</file>

<file path=xl/sharedStrings.xml><?xml version="1.0" encoding="utf-8"?>
<sst xmlns="http://schemas.openxmlformats.org/spreadsheetml/2006/main" count="113" uniqueCount="30">
  <si>
    <t>Ministerio de Hacienda</t>
  </si>
  <si>
    <t>Intereses en Moneda Contractual Colones</t>
  </si>
  <si>
    <t>En Millones de Colones</t>
  </si>
  <si>
    <t>Mes</t>
  </si>
  <si>
    <t>Total general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</si>
  <si>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</si>
  <si>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</si>
  <si>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</si>
  <si>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</si>
  <si>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</si>
  <si>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</si>
  <si>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</si>
  <si>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</si>
  <si>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</si>
  <si>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</si>
  <si>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</si>
  <si>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</si>
  <si>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Intereses en Moneda Contractual Dólares</t>
  </si>
  <si>
    <t>En Millones de Dólares</t>
  </si>
  <si>
    <t>Perfil de Vencimientos Intereses Deuda Pública Externa del Gobierno Central</t>
  </si>
  <si>
    <t xml:space="preserve">Nota:  </t>
  </si>
  <si>
    <t>1/  Los datos en negativo corresponden a una prima de mayor monto que los cupones que corresponden pagar en el mes específico.</t>
  </si>
  <si>
    <t>comprobación</t>
  </si>
  <si>
    <t>En millones de dólares</t>
  </si>
  <si>
    <t xml:space="preserve">Meses </t>
  </si>
  <si>
    <t>Perfil de Vencimientos Intereses Deuda Interna del Gobierno Central</t>
  </si>
  <si>
    <t>Al  28  Febrero 2025</t>
  </si>
  <si>
    <t>Perfil de Vencimientos Intereses Deuda  Externa del Gobierno Central al 28-02-2025</t>
  </si>
  <si>
    <t>Perfil de Vencimientos Intereses  CR (colones) Deuda Pública Exterema al 28-02-2025</t>
  </si>
  <si>
    <t>Perfil de Vencimientos  de Intereses de Otras Monedas Deuda Pública Externa al 28-02-2025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</si>
</sst>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#,##0.00_ ;[Red]\-#,##0.00\ "/>
    <numFmt numFmtId="167" formatCode="#,##0.00_ ;\-#,##0.00\ 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1"/>
      <name val="HendersonSansW00-BasicLight"/>
    </font>
    <font>
      <sz val="11"/>
      <name val="HendersonSansW00-BasicLight"/>
    </font>
    <font>
      <b/>
      <sz val="12"/>
      <name val="HendersonSansW00-BasicBold"/>
    </font>
    <font>
      <sz val="12"/>
      <name val="HendersonSansW00-BasicBold"/>
    </font>
    <font>
      <sz val="11"/>
      <color theme="0"/>
      <name val="HendersonSansW00-BasicLight"/>
    </font>
    <font>
      <sz val="12"/>
      <color theme="1"/>
      <name val="HendersonSansW00-BasicBold"/>
    </font>
    <font>
      <sz val="11"/>
      <color theme="1"/>
      <name val="HendersonSansW00-BasicLight"/>
    </font>
    <font>
      <sz val="12"/>
      <color theme="0"/>
      <name val="HendersonSansW00-BasicBold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164" fontId="3" fillId="0" borderId="0" xfId="1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5" fontId="3" fillId="0" borderId="0" xfId="0" applyNumberFormat="1" applyFont="1" applyAlignment="1">
      <alignment horizontal="left"/>
    </xf>
    <xf numFmtId="167" fontId="3" fillId="0" borderId="0" xfId="0" applyNumberFormat="1" applyFont="1"/>
    <xf numFmtId="165" fontId="2" fillId="0" borderId="1" xfId="0" applyNumberFormat="1" applyFont="1" applyBorder="1" applyAlignment="1">
      <alignment horizontal="left"/>
    </xf>
    <xf numFmtId="167" fontId="2" fillId="0" borderId="1" xfId="0" applyNumberFormat="1" applyFont="1" applyBorder="1"/>
    <xf numFmtId="166" fontId="3" fillId="0" borderId="0" xfId="0" applyNumberFormat="1" applyFont="1"/>
    <xf numFmtId="0" fontId="5" fillId="0" borderId="0" xfId="0" applyFont="1"/>
    <xf numFmtId="164" fontId="5" fillId="0" borderId="0" xfId="1" applyFont="1"/>
    <xf numFmtId="0" fontId="4" fillId="0" borderId="0" xfId="0" applyFont="1"/>
    <xf numFmtId="4" fontId="3" fillId="0" borderId="0" xfId="0" applyNumberFormat="1" applyFont="1"/>
    <xf numFmtId="4" fontId="2" fillId="0" borderId="1" xfId="0" applyNumberFormat="1" applyFont="1" applyBorder="1"/>
    <xf numFmtId="4" fontId="6" fillId="0" borderId="0" xfId="0" applyNumberFormat="1" applyFont="1"/>
    <xf numFmtId="0" fontId="2" fillId="0" borderId="0" xfId="0" applyFont="1"/>
    <xf numFmtId="43" fontId="3" fillId="0" borderId="0" xfId="0" applyNumberFormat="1" applyFont="1"/>
    <xf numFmtId="164" fontId="3" fillId="0" borderId="0" xfId="1" applyFont="1" applyAlignment="1">
      <alignment horizontal="left"/>
    </xf>
    <xf numFmtId="4" fontId="3" fillId="0" borderId="0" xfId="1" applyNumberFormat="1" applyFont="1"/>
    <xf numFmtId="167" fontId="2" fillId="0" borderId="0" xfId="0" applyNumberFormat="1" applyFont="1"/>
    <xf numFmtId="0" fontId="6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166" fontId="2" fillId="0" borderId="1" xfId="0" applyNumberFormat="1" applyFont="1" applyBorder="1"/>
    <xf numFmtId="0" fontId="9" fillId="0" borderId="0" xfId="0" applyFont="1"/>
    <xf numFmtId="166" fontId="6" fillId="0" borderId="0" xfId="0" applyNumberFormat="1" applyFont="1"/>
    <xf numFmtId="166" fontId="9" fillId="0" borderId="0" xfId="0" applyNumberFormat="1" applyFont="1"/>
    <xf numFmtId="0" fontId="2" fillId="0" borderId="0" xfId="0" applyFont="1" applyAlignment="1">
      <alignment horizontal="center"/>
    </xf>
    <xf numFmtId="164" fontId="3" fillId="0" borderId="0" xfId="1" applyFont="1" applyBorder="1"/>
    <xf numFmtId="166" fontId="2" fillId="0" borderId="0" xfId="0" applyNumberFormat="1" applyFont="1"/>
    <xf numFmtId="164" fontId="2" fillId="0" borderId="0" xfId="1" applyFont="1" applyFill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161925</xdr:rowOff>
    </xdr:from>
    <xdr:to>
      <xdr:col>3</xdr:col>
      <xdr:colOff>309666</xdr:colOff>
      <xdr:row>4</xdr:row>
      <xdr:rowOff>84270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C048FFF-086E-97BE-BA96-9E33FC4F4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161925"/>
          <a:ext cx="3395766" cy="798645"/>
        </a:xfrm>
        <a:prstGeom prst="rect">
          <a:avLst/>
        </a:prstGeom>
      </xdr:spPr>
    </xdr:pic>
    <xdr:clientData/>
  </xdr:twoCellAnchor>
  <xdr:twoCellAnchor editAs="oneCell">
    <xdr:from>
      <xdr:col>0</xdr:col>
      <xdr:colOff>352425</xdr:colOff>
      <xdr:row>21</xdr:row>
      <xdr:rowOff>114300</xdr:rowOff>
    </xdr:from>
    <xdr:to>
      <xdr:col>2</xdr:col>
      <xdr:colOff>1357416</xdr:colOff>
      <xdr:row>25</xdr:row>
      <xdr:rowOff>36645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DD503EC-97B1-1C86-50FD-5E1D7CEB4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4286250"/>
          <a:ext cx="3395766" cy="7986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626534</xdr:colOff>
      <xdr:row>0</xdr:row>
      <xdr:rowOff>85723</xdr:rowOff>
    </xdr:from>
    <xdr:to>
      <xdr:col>3</xdr:col>
      <xdr:colOff>23812</xdr:colOff>
      <xdr:row>4</xdr:row>
      <xdr:rowOff>9524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95C1C6-802D-278B-DFC3-51C588482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534" y="85723"/>
          <a:ext cx="3397778" cy="8001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558437</xdr:colOff>
      <xdr:row>0</xdr:row>
      <xdr:rowOff>0</xdr:rowOff>
    </xdr:from>
    <xdr:to>
      <xdr:col>2</xdr:col>
      <xdr:colOff>1730828</xdr:colOff>
      <xdr:row>3</xdr:row>
      <xdr:rowOff>5494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1AEC9D-50F7-4E88-911A-531F7BD08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6380" y="0"/>
          <a:ext cx="2772591" cy="658637"/>
        </a:xfrm>
        <a:prstGeom prst="rect">
          <a:avLst/>
        </a:prstGeom>
      </xdr:spPr>
    </xdr:pic>
    <xdr:clientData/>
  </xdr:twoCellAnchor>
  <xdr:twoCellAnchor editAs="oneCell">
    <xdr:from>
      <xdr:col>1</xdr:col>
      <xdr:colOff>112122</xdr:colOff>
      <xdr:row>21</xdr:row>
      <xdr:rowOff>21771</xdr:rowOff>
    </xdr:from>
    <xdr:to>
      <xdr:col>2</xdr:col>
      <xdr:colOff>1284513</xdr:colOff>
      <xdr:row>24</xdr:row>
      <xdr:rowOff>130627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E4EB8-F29C-4C12-9392-3985A0E62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0065" y="4484914"/>
          <a:ext cx="2772591" cy="761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BBEBA-D8F5-49A7-A8D2-58FC14526E40}">
  <dimension ref="A1:AI48"/>
  <sheetViews>
    <sheetView showGridLines="0" tabSelected="1" zoomScale="80" zoomScaleNormal="80" workbookViewId="0">
      <selection activeCell="W33" sqref="W33"/>
    </sheetView>
  </sheetViews>
  <sheetFormatPr baseColWidth="10" defaultRowHeight="15" x14ac:dyDescent="0.35"/>
  <cols>
    <col min="1" max="1" width="13.88671875" style="1" bestFit="1" customWidth="1"/>
    <col min="2" max="2" width="21" style="1" bestFit="1" customWidth="1"/>
    <col min="3" max="3" width="20.6640625" style="1" bestFit="1" customWidth="1"/>
    <col min="4" max="4" width="21.109375" style="1" bestFit="1" customWidth="1"/>
    <col min="5" max="5" width="20.21875" style="1" bestFit="1" customWidth="1"/>
    <col min="6" max="6" width="21.6640625" style="1" bestFit="1" customWidth="1"/>
    <col min="7" max="7" width="19.33203125" style="1" bestFit="1" customWidth="1"/>
    <col min="8" max="8" width="19.109375" style="1" bestFit="1" customWidth="1"/>
    <col min="9" max="9" width="18.6640625" style="1" bestFit="1" customWidth="1"/>
    <col min="10" max="10" width="19.6640625" style="1" bestFit="1" customWidth="1"/>
    <col min="11" max="11" width="18.21875" style="1" bestFit="1" customWidth="1"/>
    <col min="12" max="12" width="18.109375" style="1" bestFit="1" customWidth="1"/>
    <col min="13" max="13" width="18.5546875" style="1" bestFit="1" customWidth="1"/>
    <col min="14" max="14" width="19.6640625" style="1" bestFit="1" customWidth="1"/>
    <col min="15" max="15" width="17.6640625" style="1" bestFit="1" customWidth="1"/>
    <col min="16" max="16" width="20.44140625" style="1" bestFit="1" customWidth="1"/>
    <col min="17" max="17" width="17.6640625" style="1" bestFit="1" customWidth="1"/>
    <col min="18" max="18" width="17.109375" style="1" bestFit="1" customWidth="1"/>
    <col min="19" max="19" width="16.21875" style="1" customWidth="1"/>
    <col min="20" max="20" width="17.88671875" style="1" bestFit="1" customWidth="1"/>
    <col min="21" max="21" width="18" style="1" bestFit="1" customWidth="1"/>
    <col min="22" max="22" width="18.6640625" style="1" bestFit="1" customWidth="1"/>
    <col min="23" max="23" width="18.5546875" style="1" bestFit="1" customWidth="1"/>
    <col min="24" max="24" width="17.6640625" style="1" bestFit="1" customWidth="1"/>
    <col min="25" max="25" width="15.5546875" style="1" bestFit="1" customWidth="1"/>
    <col min="26" max="26" width="21.33203125" style="1" bestFit="1" customWidth="1"/>
    <col min="27" max="27" width="17.33203125" style="1" bestFit="1" customWidth="1"/>
    <col min="28" max="28" width="15" style="1" bestFit="1" customWidth="1"/>
    <col min="29" max="29" width="21.88671875" style="1" bestFit="1" customWidth="1"/>
    <col min="30" max="30" width="22.44140625" style="1" bestFit="1" customWidth="1"/>
    <col min="31" max="31" width="20.77734375" style="1" bestFit="1" customWidth="1"/>
    <col min="32" max="32" width="17" style="1" bestFit="1" customWidth="1"/>
    <col min="33" max="33" width="18.88671875" style="1" bestFit="1" customWidth="1"/>
    <col min="34" max="34" width="20.21875" style="1" bestFit="1" customWidth="1"/>
    <col min="35" max="16384" width="11.5546875" style="1"/>
  </cols>
  <sheetData>
    <row r="1" spans="1:33" ht="17.399999999999999" x14ac:dyDescent="0.4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12"/>
      <c r="AG1" s="12"/>
    </row>
    <row r="2" spans="1:33" ht="17.399999999999999" x14ac:dyDescent="0.45">
      <c r="A2" s="33" t="s">
        <v>25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12"/>
      <c r="AG2" s="12"/>
    </row>
    <row r="3" spans="1:33" ht="17.399999999999999" x14ac:dyDescent="0.45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12"/>
      <c r="AG3" s="12"/>
    </row>
    <row r="4" spans="1:33" ht="17.399999999999999" x14ac:dyDescent="0.4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12"/>
      <c r="AG4" s="12"/>
    </row>
    <row r="5" spans="1:33" ht="17.399999999999999" x14ac:dyDescent="0.45">
      <c r="A5" s="33" t="s">
        <v>26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12"/>
      <c r="AG5" s="12"/>
    </row>
    <row r="6" spans="1:33" ht="17.399999999999999" x14ac:dyDescent="0.45">
      <c r="A6" s="11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x14ac:dyDescent="0.35">
      <c r="A7" s="3" t="s">
        <v>3</v>
      </c>
      <c r="B7" s="4">
        <v>2025</v>
      </c>
      <c r="C7" s="4">
        <v>2026</v>
      </c>
      <c r="D7" s="4">
        <v>2027</v>
      </c>
      <c r="E7" s="4">
        <v>2028</v>
      </c>
      <c r="F7" s="4">
        <v>2029</v>
      </c>
      <c r="G7" s="4">
        <v>2030</v>
      </c>
      <c r="H7" s="4">
        <v>2031</v>
      </c>
      <c r="I7" s="4">
        <v>2032</v>
      </c>
      <c r="J7" s="4">
        <v>2033</v>
      </c>
      <c r="K7" s="4">
        <v>2034</v>
      </c>
      <c r="L7" s="4">
        <v>2035</v>
      </c>
      <c r="M7" s="4">
        <v>2036</v>
      </c>
      <c r="N7" s="4">
        <v>2037</v>
      </c>
      <c r="O7" s="4">
        <v>2038</v>
      </c>
      <c r="P7" s="4">
        <v>2039</v>
      </c>
      <c r="Q7" s="4">
        <v>2040</v>
      </c>
      <c r="R7" s="4">
        <v>2041</v>
      </c>
      <c r="S7" s="4">
        <v>2042</v>
      </c>
      <c r="T7" s="4">
        <v>2043</v>
      </c>
      <c r="U7" s="4">
        <v>2044</v>
      </c>
      <c r="V7" s="4">
        <v>2045</v>
      </c>
      <c r="W7" s="4">
        <v>2046</v>
      </c>
      <c r="X7" s="4">
        <v>2047</v>
      </c>
      <c r="Y7" s="4">
        <v>2048</v>
      </c>
      <c r="Z7" s="4">
        <v>2049</v>
      </c>
      <c r="AA7" s="4">
        <v>2050</v>
      </c>
      <c r="AB7" s="4">
        <v>2051</v>
      </c>
      <c r="AC7" s="4" t="s">
        <v>4</v>
      </c>
    </row>
    <row r="8" spans="1:33" x14ac:dyDescent="0.35">
      <c r="A8" s="5" t="s">
        <v>5</v>
      </c>
      <c r="B8" s="2"/>
      <c r="C8" s="2">
        <v>104206.71153914541</v>
      </c>
      <c r="D8" s="2">
        <v>112922.77854253068</v>
      </c>
      <c r="E8" s="2">
        <v>138105.61577143145</v>
      </c>
      <c r="F8" s="2">
        <v>90441.1685657981</v>
      </c>
      <c r="G8" s="2">
        <v>84419.026979087474</v>
      </c>
      <c r="H8" s="2">
        <v>84415.167635412436</v>
      </c>
      <c r="I8" s="2">
        <v>80516.058744750379</v>
      </c>
      <c r="J8" s="2">
        <v>76633.965883386627</v>
      </c>
      <c r="K8" s="2">
        <v>71278.841702803766</v>
      </c>
      <c r="L8" s="2">
        <v>67279.149038395422</v>
      </c>
      <c r="M8" s="2">
        <v>67277.014977538172</v>
      </c>
      <c r="N8" s="2">
        <v>67276.305874115584</v>
      </c>
      <c r="O8" s="2">
        <v>67275.559528475584</v>
      </c>
      <c r="P8" s="2">
        <v>67275.406765855572</v>
      </c>
      <c r="Q8" s="2">
        <v>126828.91963520199</v>
      </c>
      <c r="R8" s="2">
        <v>41894.310040625569</v>
      </c>
      <c r="S8" s="2">
        <v>41894.157278005572</v>
      </c>
      <c r="T8" s="2">
        <v>41894.004515385568</v>
      </c>
      <c r="U8" s="2">
        <v>28984.660714741902</v>
      </c>
      <c r="V8" s="2">
        <v>28984.507952121901</v>
      </c>
      <c r="W8" s="2">
        <v>18298.204966240701</v>
      </c>
      <c r="X8" s="2">
        <v>6782.2451996415994</v>
      </c>
      <c r="Y8" s="2">
        <v>6782.2451996415994</v>
      </c>
      <c r="Z8" s="2">
        <v>6782.2451996415994</v>
      </c>
      <c r="AA8" s="2">
        <v>0</v>
      </c>
      <c r="AB8" s="2">
        <v>0</v>
      </c>
      <c r="AC8" s="13">
        <f t="shared" ref="AC8:AC19" si="0">SUM(B8:AB8)</f>
        <v>1528448.2722499745</v>
      </c>
    </row>
    <row r="9" spans="1:33" x14ac:dyDescent="0.35">
      <c r="A9" s="5" t="s">
        <v>6</v>
      </c>
      <c r="B9" s="2">
        <v>0</v>
      </c>
      <c r="C9" s="2">
        <v>236685.02996849886</v>
      </c>
      <c r="D9" s="2">
        <v>183917.21757183343</v>
      </c>
      <c r="E9" s="2">
        <v>169070.14167506341</v>
      </c>
      <c r="F9" s="2">
        <v>130464.53447881081</v>
      </c>
      <c r="G9" s="2">
        <v>111183.2883480848</v>
      </c>
      <c r="H9" s="2">
        <v>101227.7232461141</v>
      </c>
      <c r="I9" s="2">
        <v>94963.753950709448</v>
      </c>
      <c r="J9" s="2">
        <v>72201.123959806675</v>
      </c>
      <c r="K9" s="2">
        <v>41067.452977899171</v>
      </c>
      <c r="L9" s="2">
        <v>49114.687982209405</v>
      </c>
      <c r="M9" s="2">
        <v>-258.41080985263579</v>
      </c>
      <c r="N9" s="2">
        <v>20.18027269265</v>
      </c>
      <c r="O9" s="2">
        <v>18.322125587810003</v>
      </c>
      <c r="P9" s="2">
        <v>5.7330413787499994</v>
      </c>
      <c r="Q9" s="2">
        <v>2.0297209878599998</v>
      </c>
      <c r="R9" s="2">
        <v>0.61105047000000001</v>
      </c>
      <c r="S9" s="2">
        <v>0.45828785</v>
      </c>
      <c r="T9" s="2">
        <v>0.30552522999999998</v>
      </c>
      <c r="U9" s="2">
        <v>0.15276261999999999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13">
        <f t="shared" si="0"/>
        <v>1189684.3361359946</v>
      </c>
    </row>
    <row r="10" spans="1:33" x14ac:dyDescent="0.35">
      <c r="A10" s="5" t="s">
        <v>7</v>
      </c>
      <c r="B10" s="2">
        <v>148694.95042898142</v>
      </c>
      <c r="C10" s="2">
        <v>142716.87936238723</v>
      </c>
      <c r="D10" s="2">
        <v>123959.13783235368</v>
      </c>
      <c r="E10" s="2">
        <v>119169.03625129367</v>
      </c>
      <c r="F10" s="2">
        <v>103819.54321662609</v>
      </c>
      <c r="G10" s="2">
        <v>77534.758478157193</v>
      </c>
      <c r="H10" s="2">
        <v>58450.958050659654</v>
      </c>
      <c r="I10" s="2">
        <v>37605.401151444552</v>
      </c>
      <c r="J10" s="2">
        <v>25173.152656133632</v>
      </c>
      <c r="K10" s="2">
        <v>20527.480404725931</v>
      </c>
      <c r="L10" s="2">
        <v>23367.443833598842</v>
      </c>
      <c r="M10" s="2">
        <v>6081.1523686720748</v>
      </c>
      <c r="N10" s="2">
        <v>5710.7024404922331</v>
      </c>
      <c r="O10" s="2">
        <v>4229.2696011434491</v>
      </c>
      <c r="P10" s="2">
        <v>4215.5732594499095</v>
      </c>
      <c r="Q10" s="2">
        <v>4213.43108287</v>
      </c>
      <c r="R10" s="2">
        <v>4758.9933202600005</v>
      </c>
      <c r="S10" s="2">
        <v>0.44555762999999998</v>
      </c>
      <c r="T10" s="2">
        <v>0.29279502000000002</v>
      </c>
      <c r="U10" s="2">
        <v>0.1400324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13">
        <f t="shared" si="0"/>
        <v>910228.74212429952</v>
      </c>
    </row>
    <row r="11" spans="1:33" x14ac:dyDescent="0.35">
      <c r="A11" s="5" t="s">
        <v>8</v>
      </c>
      <c r="B11" s="2">
        <v>88554.705817750088</v>
      </c>
      <c r="C11" s="2">
        <v>90978.121799073895</v>
      </c>
      <c r="D11" s="2">
        <v>90460.028343523896</v>
      </c>
      <c r="E11" s="2">
        <v>88458.752857131869</v>
      </c>
      <c r="F11" s="2">
        <v>69577.248945391548</v>
      </c>
      <c r="G11" s="2">
        <v>46583.419776881601</v>
      </c>
      <c r="H11" s="2">
        <v>46308.523089134149</v>
      </c>
      <c r="I11" s="2">
        <v>43785.164109144287</v>
      </c>
      <c r="J11" s="2">
        <v>41931.367582165716</v>
      </c>
      <c r="K11" s="2">
        <v>45737.718157516785</v>
      </c>
      <c r="L11" s="2">
        <v>39516.449811896884</v>
      </c>
      <c r="M11" s="2">
        <v>37701.946637378227</v>
      </c>
      <c r="N11" s="2">
        <v>37632.993557917136</v>
      </c>
      <c r="O11" s="2">
        <v>37631.904868397447</v>
      </c>
      <c r="P11" s="2">
        <v>36054.759066738749</v>
      </c>
      <c r="Q11" s="2">
        <v>16200.285665149999</v>
      </c>
      <c r="R11" s="2">
        <v>16200.13290253</v>
      </c>
      <c r="S11" s="2">
        <v>16199.980139920001</v>
      </c>
      <c r="T11" s="2">
        <v>16199.8273773</v>
      </c>
      <c r="U11" s="2">
        <v>70727.379559699999</v>
      </c>
      <c r="V11" s="2">
        <v>4444.2738749999999</v>
      </c>
      <c r="W11" s="2">
        <v>4444.2738749999999</v>
      </c>
      <c r="X11" s="2">
        <v>6860.6983849899998</v>
      </c>
      <c r="Y11" s="2">
        <v>3956.777</v>
      </c>
      <c r="Z11" s="2">
        <v>3956.777</v>
      </c>
      <c r="AA11" s="2">
        <v>19565.395300009997</v>
      </c>
      <c r="AB11" s="2">
        <v>878.68481250000002</v>
      </c>
      <c r="AC11" s="13">
        <f t="shared" si="0"/>
        <v>1020547.5903121423</v>
      </c>
    </row>
    <row r="12" spans="1:33" x14ac:dyDescent="0.35">
      <c r="A12" s="5" t="s">
        <v>9</v>
      </c>
      <c r="B12" s="2">
        <v>2671.2273521825296</v>
      </c>
      <c r="C12" s="2">
        <v>387.72925480253002</v>
      </c>
      <c r="D12" s="2">
        <v>55.968849769130017</v>
      </c>
      <c r="E12" s="2">
        <v>35.996661549129996</v>
      </c>
      <c r="F12" s="2">
        <v>35.628700097349991</v>
      </c>
      <c r="G12" s="2">
        <v>28.798695647350005</v>
      </c>
      <c r="H12" s="2">
        <v>27.568922793160006</v>
      </c>
      <c r="I12" s="2">
        <v>25.74920507177</v>
      </c>
      <c r="J12" s="2">
        <v>23.370628947050001</v>
      </c>
      <c r="K12" s="2">
        <v>18.325043366709998</v>
      </c>
      <c r="L12" s="2">
        <v>17.770609257589999</v>
      </c>
      <c r="M12" s="2">
        <v>15.155561928730004</v>
      </c>
      <c r="N12" s="2">
        <v>10.421986108920001</v>
      </c>
      <c r="O12" s="2">
        <v>3.3311181254599997</v>
      </c>
      <c r="P12" s="2">
        <v>3.1783555054599995</v>
      </c>
      <c r="Q12" s="2">
        <v>0.72562243000000004</v>
      </c>
      <c r="R12" s="2">
        <v>0.57285981999999991</v>
      </c>
      <c r="S12" s="2">
        <v>0.4200972</v>
      </c>
      <c r="T12" s="2">
        <v>0.26733458000000004</v>
      </c>
      <c r="U12" s="2">
        <v>0.11457196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13">
        <f t="shared" si="0"/>
        <v>3362.3214311428687</v>
      </c>
    </row>
    <row r="13" spans="1:33" x14ac:dyDescent="0.35">
      <c r="A13" s="5" t="s">
        <v>10</v>
      </c>
      <c r="B13" s="2">
        <v>168787.23313391235</v>
      </c>
      <c r="C13" s="2">
        <v>161015.3707302004</v>
      </c>
      <c r="D13" s="2">
        <v>149269.18990573718</v>
      </c>
      <c r="E13" s="2">
        <v>158080.48341334425</v>
      </c>
      <c r="F13" s="2">
        <v>147462.14625165975</v>
      </c>
      <c r="G13" s="2">
        <v>184859.62412384589</v>
      </c>
      <c r="H13" s="2">
        <v>114377.71302883831</v>
      </c>
      <c r="I13" s="2">
        <v>62551.667876285203</v>
      </c>
      <c r="J13" s="2">
        <v>51067.525299771944</v>
      </c>
      <c r="K13" s="2">
        <v>40551.54313678015</v>
      </c>
      <c r="L13" s="2">
        <v>31567.115213732104</v>
      </c>
      <c r="M13" s="2">
        <v>13523.612074972649</v>
      </c>
      <c r="N13" s="2">
        <v>2933.3752529342005</v>
      </c>
      <c r="O13" s="2">
        <v>2930.8281606269397</v>
      </c>
      <c r="P13" s="2">
        <v>2917.04834886976</v>
      </c>
      <c r="Q13" s="2">
        <v>2915.4248922199999</v>
      </c>
      <c r="R13" s="2">
        <v>2915.2721296</v>
      </c>
      <c r="S13" s="2">
        <v>2915.11936698</v>
      </c>
      <c r="T13" s="2">
        <v>2914.96660436</v>
      </c>
      <c r="U13" s="2">
        <v>2914.8138417399996</v>
      </c>
      <c r="V13" s="2">
        <v>2914.712</v>
      </c>
      <c r="W13" s="2">
        <v>382.71350000000001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13">
        <f t="shared" si="0"/>
        <v>1309767.4982864107</v>
      </c>
    </row>
    <row r="14" spans="1:33" x14ac:dyDescent="0.35">
      <c r="A14" s="5" t="s">
        <v>11</v>
      </c>
      <c r="B14" s="2">
        <v>134073.22844975075</v>
      </c>
      <c r="C14" s="2">
        <v>138325.03671775875</v>
      </c>
      <c r="D14" s="2">
        <v>112860.09414199484</v>
      </c>
      <c r="E14" s="2">
        <v>90778.882856418073</v>
      </c>
      <c r="F14" s="2">
        <v>84417.558098017485</v>
      </c>
      <c r="G14" s="2">
        <v>84417.405335397489</v>
      </c>
      <c r="H14" s="2">
        <v>93731.793685426426</v>
      </c>
      <c r="I14" s="2">
        <v>79968.325001062069</v>
      </c>
      <c r="J14" s="2">
        <v>81699.167599741995</v>
      </c>
      <c r="K14" s="2">
        <v>67279.584609071841</v>
      </c>
      <c r="L14" s="2">
        <v>67277.091358848178</v>
      </c>
      <c r="M14" s="2">
        <v>67276.938596228181</v>
      </c>
      <c r="N14" s="2">
        <v>67276.229492805578</v>
      </c>
      <c r="O14" s="2">
        <v>67275.483147165578</v>
      </c>
      <c r="P14" s="2">
        <v>67275.330384545581</v>
      </c>
      <c r="Q14" s="2">
        <v>41894.386421935567</v>
      </c>
      <c r="R14" s="2">
        <v>41894.233659315571</v>
      </c>
      <c r="S14" s="2">
        <v>41894.080896695574</v>
      </c>
      <c r="T14" s="2">
        <v>93996.022746782284</v>
      </c>
      <c r="U14" s="2">
        <v>28984.5843334319</v>
      </c>
      <c r="V14" s="2">
        <v>67092.011470224985</v>
      </c>
      <c r="W14" s="2">
        <v>40546.291981014911</v>
      </c>
      <c r="X14" s="2">
        <v>6782.2451996415994</v>
      </c>
      <c r="Y14" s="2">
        <v>6782.2451996415994</v>
      </c>
      <c r="Z14" s="2">
        <v>20490.883888751672</v>
      </c>
      <c r="AA14" s="2">
        <v>0</v>
      </c>
      <c r="AB14" s="2">
        <v>0</v>
      </c>
      <c r="AC14" s="13">
        <f t="shared" si="0"/>
        <v>1694289.1352716687</v>
      </c>
    </row>
    <row r="15" spans="1:33" x14ac:dyDescent="0.35">
      <c r="A15" s="5" t="s">
        <v>12</v>
      </c>
      <c r="B15" s="2">
        <v>227111.46485782275</v>
      </c>
      <c r="C15" s="2">
        <v>203038.65805405341</v>
      </c>
      <c r="D15" s="2">
        <v>212866.32148503681</v>
      </c>
      <c r="E15" s="2">
        <v>174459.90079607087</v>
      </c>
      <c r="F15" s="2">
        <v>128638.44564417296</v>
      </c>
      <c r="G15" s="2">
        <v>105487.44212875034</v>
      </c>
      <c r="H15" s="2">
        <v>102899.96469312331</v>
      </c>
      <c r="I15" s="2">
        <v>66414.856365482148</v>
      </c>
      <c r="J15" s="2">
        <v>72200.022839286161</v>
      </c>
      <c r="K15" s="2">
        <v>49117.030059662553</v>
      </c>
      <c r="L15" s="2">
        <v>56548.880685522352</v>
      </c>
      <c r="M15" s="2">
        <v>21.391144666719999</v>
      </c>
      <c r="N15" s="2">
        <v>20.103891382649998</v>
      </c>
      <c r="O15" s="2">
        <v>5.809422678749999</v>
      </c>
      <c r="P15" s="2">
        <v>3.6077752307499993</v>
      </c>
      <c r="Q15" s="2">
        <v>0.68743178000000005</v>
      </c>
      <c r="R15" s="2">
        <v>0.53466916000000009</v>
      </c>
      <c r="S15" s="2">
        <v>0.38190653999999996</v>
      </c>
      <c r="T15" s="2">
        <v>0.22914393</v>
      </c>
      <c r="U15" s="2">
        <v>7.6381309999999994E-2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13">
        <f t="shared" si="0"/>
        <v>1398835.8093756624</v>
      </c>
    </row>
    <row r="16" spans="1:33" x14ac:dyDescent="0.35">
      <c r="A16" s="5" t="s">
        <v>13</v>
      </c>
      <c r="B16" s="2">
        <v>134023.09267504557</v>
      </c>
      <c r="C16" s="2">
        <v>157951.94240322354</v>
      </c>
      <c r="D16" s="2">
        <v>115194.9304346179</v>
      </c>
      <c r="E16" s="2">
        <v>103902.62741498365</v>
      </c>
      <c r="F16" s="2">
        <v>106177.44898937718</v>
      </c>
      <c r="G16" s="2">
        <v>78848.931354226937</v>
      </c>
      <c r="H16" s="2">
        <v>46974.242794281403</v>
      </c>
      <c r="I16" s="2">
        <v>25173.711170134538</v>
      </c>
      <c r="J16" s="2">
        <v>32467.016099111668</v>
      </c>
      <c r="K16" s="2">
        <v>20527.333284694654</v>
      </c>
      <c r="L16" s="2">
        <v>6081.228749982075</v>
      </c>
      <c r="M16" s="2">
        <v>6077.3314712223037</v>
      </c>
      <c r="N16" s="2">
        <v>4229.5192165875796</v>
      </c>
      <c r="O16" s="2">
        <v>4226.1372702410699</v>
      </c>
      <c r="P16" s="2">
        <v>4214.4215717966108</v>
      </c>
      <c r="Q16" s="2">
        <v>4213.3547015599997</v>
      </c>
      <c r="R16" s="2">
        <v>0.52193893999999996</v>
      </c>
      <c r="S16" s="2">
        <v>0.36917633</v>
      </c>
      <c r="T16" s="2">
        <v>0.21641370999999998</v>
      </c>
      <c r="U16" s="2">
        <v>6.3651089999999994E-2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13">
        <f t="shared" si="0"/>
        <v>850284.44078115677</v>
      </c>
    </row>
    <row r="17" spans="1:35" x14ac:dyDescent="0.35">
      <c r="A17" s="5" t="s">
        <v>14</v>
      </c>
      <c r="B17" s="2">
        <v>90407.053586603914</v>
      </c>
      <c r="C17" s="2">
        <v>89801.963063863892</v>
      </c>
      <c r="D17" s="2">
        <v>90527.68757887496</v>
      </c>
      <c r="E17" s="2">
        <v>89859.493136448436</v>
      </c>
      <c r="F17" s="2">
        <v>50152.961808201602</v>
      </c>
      <c r="G17" s="2">
        <v>46582.510793044145</v>
      </c>
      <c r="H17" s="2">
        <v>43785.735295243445</v>
      </c>
      <c r="I17" s="2">
        <v>41931.443963475715</v>
      </c>
      <c r="J17" s="2">
        <v>41930.250066482826</v>
      </c>
      <c r="K17" s="2">
        <v>38528.937179488465</v>
      </c>
      <c r="L17" s="2">
        <v>37663.560195861101</v>
      </c>
      <c r="M17" s="2">
        <v>37633.781020982533</v>
      </c>
      <c r="N17" s="2">
        <v>37632.779629103534</v>
      </c>
      <c r="O17" s="2">
        <v>24594.191168068748</v>
      </c>
      <c r="P17" s="2">
        <v>16200.362046459999</v>
      </c>
      <c r="Q17" s="2">
        <v>16200.20928384</v>
      </c>
      <c r="R17" s="2">
        <v>16200.056521229999</v>
      </c>
      <c r="S17" s="2">
        <v>16199.90375861</v>
      </c>
      <c r="T17" s="2">
        <v>16199.75099599</v>
      </c>
      <c r="U17" s="2">
        <v>4444.3247958699994</v>
      </c>
      <c r="V17" s="2">
        <v>4444.2738749999999</v>
      </c>
      <c r="W17" s="2">
        <v>4444.2738749999999</v>
      </c>
      <c r="X17" s="2">
        <v>3956.777</v>
      </c>
      <c r="Y17" s="2">
        <v>3956.777</v>
      </c>
      <c r="Z17" s="2">
        <v>3956.777</v>
      </c>
      <c r="AA17" s="2">
        <v>878.68481250000002</v>
      </c>
      <c r="AB17" s="2">
        <v>0</v>
      </c>
      <c r="AC17" s="13">
        <f t="shared" si="0"/>
        <v>868114.51945024345</v>
      </c>
    </row>
    <row r="18" spans="1:35" x14ac:dyDescent="0.35">
      <c r="A18" s="5" t="s">
        <v>15</v>
      </c>
      <c r="B18" s="2">
        <v>1158.6644849625302</v>
      </c>
      <c r="C18" s="2">
        <v>107.01848079253</v>
      </c>
      <c r="D18" s="2">
        <v>616.38611005912992</v>
      </c>
      <c r="E18" s="2">
        <v>31.414639577349991</v>
      </c>
      <c r="F18" s="2">
        <v>31.261876957349994</v>
      </c>
      <c r="G18" s="2">
        <v>49.222314337350006</v>
      </c>
      <c r="H18" s="2">
        <v>27.218858774180003</v>
      </c>
      <c r="I18" s="2">
        <v>25.672823771770002</v>
      </c>
      <c r="J18" s="2">
        <v>43.333620626440002</v>
      </c>
      <c r="K18" s="2">
        <v>18.248662056709996</v>
      </c>
      <c r="L18" s="2">
        <v>15.231943238730002</v>
      </c>
      <c r="M18" s="2">
        <v>13.732555664340003</v>
      </c>
      <c r="N18" s="2">
        <v>4.5440369375299996</v>
      </c>
      <c r="O18" s="2">
        <v>3.2547368154599998</v>
      </c>
      <c r="P18" s="2">
        <v>0.82368998860999998</v>
      </c>
      <c r="Q18" s="2">
        <v>0.64924112</v>
      </c>
      <c r="R18" s="2">
        <v>0.49647850999999998</v>
      </c>
      <c r="S18" s="2">
        <v>0.34371589000000002</v>
      </c>
      <c r="T18" s="2">
        <v>0.19095326999999998</v>
      </c>
      <c r="U18" s="2">
        <v>3.819065E-2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13">
        <f t="shared" si="0"/>
        <v>2147.7474140000113</v>
      </c>
    </row>
    <row r="19" spans="1:35" x14ac:dyDescent="0.35">
      <c r="A19" s="5" t="s">
        <v>16</v>
      </c>
      <c r="B19" s="2">
        <v>157496.11929499841</v>
      </c>
      <c r="C19" s="2">
        <v>149174.87629996787</v>
      </c>
      <c r="D19" s="2">
        <v>147301.57033525722</v>
      </c>
      <c r="E19" s="2">
        <v>134823.40675437445</v>
      </c>
      <c r="F19" s="2">
        <v>114082.50049360744</v>
      </c>
      <c r="G19" s="2">
        <v>85957.052544305872</v>
      </c>
      <c r="H19" s="2">
        <v>62439.252482239703</v>
      </c>
      <c r="I19" s="2">
        <v>60851.786146069739</v>
      </c>
      <c r="J19" s="2">
        <v>40712.560042560159</v>
      </c>
      <c r="K19" s="2">
        <v>37279.594746559073</v>
      </c>
      <c r="L19" s="2">
        <v>23170.238426092597</v>
      </c>
      <c r="M19" s="2">
        <v>2934.6458823436806</v>
      </c>
      <c r="N19" s="2">
        <v>2930.9045419369404</v>
      </c>
      <c r="O19" s="2">
        <v>2930.7373184064704</v>
      </c>
      <c r="P19" s="2">
        <v>2916.4238243433601</v>
      </c>
      <c r="Q19" s="2">
        <v>2915.3485109099997</v>
      </c>
      <c r="R19" s="2">
        <v>2915.1957482899998</v>
      </c>
      <c r="S19" s="2">
        <v>2915.0429856700002</v>
      </c>
      <c r="T19" s="2">
        <v>2914.8902230500003</v>
      </c>
      <c r="U19" s="2">
        <v>2914.7374604400002</v>
      </c>
      <c r="V19" s="2">
        <v>2914.712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13">
        <f t="shared" si="0"/>
        <v>1042491.5960614231</v>
      </c>
    </row>
    <row r="20" spans="1:35" x14ac:dyDescent="0.35">
      <c r="A20" s="7" t="s">
        <v>4</v>
      </c>
      <c r="B20" s="14">
        <f t="shared" ref="B20:AC20" si="1">SUM(B8:B19)</f>
        <v>1152977.7400820104</v>
      </c>
      <c r="C20" s="14">
        <f t="shared" si="1"/>
        <v>1474389.3376737684</v>
      </c>
      <c r="D20" s="14">
        <f t="shared" si="1"/>
        <v>1339951.3111315891</v>
      </c>
      <c r="E20" s="14">
        <f t="shared" si="1"/>
        <v>1266775.7522276868</v>
      </c>
      <c r="F20" s="14">
        <f t="shared" si="1"/>
        <v>1025300.4470687177</v>
      </c>
      <c r="G20" s="14">
        <f t="shared" si="1"/>
        <v>905951.48087176646</v>
      </c>
      <c r="H20" s="14">
        <f t="shared" si="1"/>
        <v>754665.86178204033</v>
      </c>
      <c r="I20" s="14">
        <f t="shared" si="1"/>
        <v>593813.59050740162</v>
      </c>
      <c r="J20" s="14">
        <f t="shared" si="1"/>
        <v>536082.85627802089</v>
      </c>
      <c r="K20" s="14">
        <f t="shared" si="1"/>
        <v>431932.08996462577</v>
      </c>
      <c r="L20" s="14">
        <f t="shared" si="1"/>
        <v>401618.84784863523</v>
      </c>
      <c r="M20" s="14">
        <f t="shared" si="1"/>
        <v>238298.29148174502</v>
      </c>
      <c r="N20" s="14">
        <f t="shared" si="1"/>
        <v>225678.06019301456</v>
      </c>
      <c r="O20" s="14">
        <f t="shared" si="1"/>
        <v>211124.82846573275</v>
      </c>
      <c r="P20" s="14">
        <f t="shared" si="1"/>
        <v>201082.66813016316</v>
      </c>
      <c r="Q20" s="14">
        <f t="shared" si="1"/>
        <v>215385.45221000543</v>
      </c>
      <c r="R20" s="14">
        <f t="shared" si="1"/>
        <v>126780.93131875113</v>
      </c>
      <c r="S20" s="14">
        <f t="shared" si="1"/>
        <v>122020.70316732116</v>
      </c>
      <c r="T20" s="14">
        <f t="shared" si="1"/>
        <v>174120.96462860785</v>
      </c>
      <c r="U20" s="14">
        <f t="shared" si="1"/>
        <v>138971.08629595378</v>
      </c>
      <c r="V20" s="14">
        <f t="shared" si="1"/>
        <v>110794.49117234688</v>
      </c>
      <c r="W20" s="14">
        <f t="shared" si="1"/>
        <v>68115.758197255607</v>
      </c>
      <c r="X20" s="14">
        <f t="shared" si="1"/>
        <v>24381.965784273198</v>
      </c>
      <c r="Y20" s="14">
        <f t="shared" si="1"/>
        <v>21478.044399283201</v>
      </c>
      <c r="Z20" s="14">
        <f t="shared" si="1"/>
        <v>35186.683088393271</v>
      </c>
      <c r="AA20" s="14">
        <f t="shared" si="1"/>
        <v>20444.080112509997</v>
      </c>
      <c r="AB20" s="14">
        <f t="shared" si="1"/>
        <v>878.68481250000002</v>
      </c>
      <c r="AC20" s="14">
        <f t="shared" si="1"/>
        <v>11818202.008894119</v>
      </c>
      <c r="AD20" s="13"/>
      <c r="AE20" s="13"/>
    </row>
    <row r="21" spans="1:35" x14ac:dyDescent="0.35">
      <c r="AE21" s="15">
        <v>0</v>
      </c>
    </row>
    <row r="22" spans="1:35" ht="17.399999999999999" x14ac:dyDescent="0.45">
      <c r="A22" s="33" t="str">
        <f>+A1</f>
        <v>Ministerio de Hacienda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12"/>
      <c r="S22" s="12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G22" s="13"/>
      <c r="AH22" s="2"/>
      <c r="AI22" s="17"/>
    </row>
    <row r="23" spans="1:35" ht="17.399999999999999" x14ac:dyDescent="0.45">
      <c r="A23" s="33" t="str">
        <f>+A2</f>
        <v>Perfil de Vencimientos Intereses Deuda Interna del Gobierno Central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12"/>
      <c r="S23" s="12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G23" s="2"/>
    </row>
    <row r="24" spans="1:35" ht="17.399999999999999" x14ac:dyDescent="0.45">
      <c r="A24" s="33" t="s">
        <v>17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12"/>
      <c r="S24" s="12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G24" s="17"/>
    </row>
    <row r="25" spans="1:35" ht="17.399999999999999" x14ac:dyDescent="0.45">
      <c r="A25" s="33" t="s">
        <v>18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12"/>
      <c r="S25" s="12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</row>
    <row r="26" spans="1:35" ht="17.399999999999999" x14ac:dyDescent="0.45">
      <c r="A26" s="33" t="str">
        <f>+A5</f>
        <v>Al  28  Febrero 2025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12"/>
      <c r="S26" s="12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35" ht="17.399999999999999" x14ac:dyDescent="0.4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35" x14ac:dyDescent="0.35">
      <c r="A28" s="3" t="s">
        <v>3</v>
      </c>
      <c r="B28" s="4">
        <v>2025</v>
      </c>
      <c r="C28" s="4">
        <v>2026</v>
      </c>
      <c r="D28" s="4">
        <v>2027</v>
      </c>
      <c r="E28" s="4">
        <v>2028</v>
      </c>
      <c r="F28" s="4">
        <v>2029</v>
      </c>
      <c r="G28" s="4">
        <v>2030</v>
      </c>
      <c r="H28" s="4">
        <v>2031</v>
      </c>
      <c r="I28" s="4">
        <v>2032</v>
      </c>
      <c r="J28" s="4">
        <v>2033</v>
      </c>
      <c r="K28" s="4">
        <v>2034</v>
      </c>
      <c r="L28" s="4">
        <v>2035</v>
      </c>
      <c r="M28" s="4">
        <v>2036</v>
      </c>
      <c r="N28" s="4">
        <v>2037</v>
      </c>
      <c r="O28" s="4">
        <v>2038</v>
      </c>
      <c r="P28" s="4">
        <v>2039</v>
      </c>
      <c r="Q28" s="4">
        <v>2040</v>
      </c>
      <c r="R28" s="4">
        <v>2041</v>
      </c>
      <c r="S28" s="4">
        <v>2042</v>
      </c>
      <c r="T28" s="4">
        <v>2043</v>
      </c>
      <c r="U28" s="4">
        <v>2044</v>
      </c>
      <c r="V28" s="4">
        <v>2045</v>
      </c>
      <c r="W28" s="4">
        <v>2046</v>
      </c>
      <c r="X28" s="4" t="s">
        <v>4</v>
      </c>
    </row>
    <row r="29" spans="1:35" x14ac:dyDescent="0.35">
      <c r="A29" s="18" t="s">
        <v>5</v>
      </c>
      <c r="B29" s="2"/>
      <c r="C29" s="2">
        <v>16.756423719870028</v>
      </c>
      <c r="D29" s="2">
        <v>16.488800571896064</v>
      </c>
      <c r="E29" s="2">
        <v>7.0409493763351811</v>
      </c>
      <c r="F29" s="2">
        <v>6.9890793501817141</v>
      </c>
      <c r="G29" s="2">
        <v>6.7332437494781816</v>
      </c>
      <c r="H29" s="2">
        <v>2.3710234580756877</v>
      </c>
      <c r="I29" s="2">
        <v>2.3109855059435587</v>
      </c>
      <c r="J29" s="2">
        <v>2.2514335796058682</v>
      </c>
      <c r="K29" s="2">
        <v>2.220993</v>
      </c>
      <c r="L29" s="2">
        <v>2.220993</v>
      </c>
      <c r="M29" s="2">
        <v>2.220993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19">
        <f t="shared" ref="X29:X40" si="2">SUM(B29:W29)</f>
        <v>67.604918311386285</v>
      </c>
    </row>
    <row r="30" spans="1:35" x14ac:dyDescent="0.35">
      <c r="A30" s="18" t="s">
        <v>6</v>
      </c>
      <c r="B30" s="2">
        <v>0</v>
      </c>
      <c r="C30" s="2">
        <v>53.919734107070568</v>
      </c>
      <c r="D30" s="2">
        <v>30.352897745448573</v>
      </c>
      <c r="E30" s="2">
        <v>30.302879381079229</v>
      </c>
      <c r="F30" s="2">
        <v>47.687010894697039</v>
      </c>
      <c r="G30" s="2">
        <v>0.19727403590795195</v>
      </c>
      <c r="H30" s="2">
        <v>0.14152353071401519</v>
      </c>
      <c r="I30" s="2">
        <v>8.4665263197727963E-2</v>
      </c>
      <c r="J30" s="2">
        <v>2.5386847030371258E-2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19">
        <f t="shared" si="2"/>
        <v>162.71137180514549</v>
      </c>
    </row>
    <row r="31" spans="1:35" x14ac:dyDescent="0.35">
      <c r="A31" s="18" t="s">
        <v>7</v>
      </c>
      <c r="B31" s="2">
        <v>0.81589766392350116</v>
      </c>
      <c r="C31" s="2">
        <v>0.4225223076650822</v>
      </c>
      <c r="D31" s="2">
        <v>0.37095926636477683</v>
      </c>
      <c r="E31" s="2">
        <v>1.0703258558168913</v>
      </c>
      <c r="F31" s="2">
        <v>0.25579428015233791</v>
      </c>
      <c r="G31" s="2">
        <v>0.19270796764584208</v>
      </c>
      <c r="H31" s="2">
        <v>0.13680614076043665</v>
      </c>
      <c r="I31" s="2">
        <v>7.9820973141097984E-2</v>
      </c>
      <c r="J31" s="2">
        <v>2.030469586210298E-2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19">
        <f t="shared" si="2"/>
        <v>3.3651391513320692</v>
      </c>
    </row>
    <row r="32" spans="1:35" x14ac:dyDescent="0.35">
      <c r="A32" s="18" t="s">
        <v>8</v>
      </c>
      <c r="B32" s="2">
        <v>1.8281160742361577</v>
      </c>
      <c r="C32" s="2">
        <v>0.41212043416870908</v>
      </c>
      <c r="D32" s="2">
        <v>0.35255538471406306</v>
      </c>
      <c r="E32" s="2">
        <v>0.29484811545832856</v>
      </c>
      <c r="F32" s="2">
        <v>0.2425525367170184</v>
      </c>
      <c r="G32" s="2">
        <v>0.18862632557449771</v>
      </c>
      <c r="H32" s="2">
        <v>0.13261980908365734</v>
      </c>
      <c r="I32" s="2">
        <v>7.4949480380604186E-2</v>
      </c>
      <c r="J32" s="2">
        <v>1.5200083261055175E-2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19">
        <f t="shared" si="2"/>
        <v>3.5415882435940915</v>
      </c>
    </row>
    <row r="33" spans="1:33" x14ac:dyDescent="0.35">
      <c r="A33" s="18" t="s">
        <v>9</v>
      </c>
      <c r="B33" s="2">
        <v>137.17006501282145</v>
      </c>
      <c r="C33" s="2">
        <v>145.99532035743374</v>
      </c>
      <c r="D33" s="2">
        <v>129.45694238723428</v>
      </c>
      <c r="E33" s="2">
        <v>101.19602295873347</v>
      </c>
      <c r="F33" s="2">
        <v>119.24820071380223</v>
      </c>
      <c r="G33" s="2">
        <v>85.202315017434842</v>
      </c>
      <c r="H33" s="2">
        <v>77.131900641294521</v>
      </c>
      <c r="I33" s="2">
        <v>75.796889057865869</v>
      </c>
      <c r="J33" s="2">
        <v>85.14500270681134</v>
      </c>
      <c r="K33" s="2">
        <v>34.662036690000015</v>
      </c>
      <c r="L33" s="2">
        <v>13.724481750000001</v>
      </c>
      <c r="M33" s="2">
        <v>13.724481750000001</v>
      </c>
      <c r="N33" s="2">
        <v>2.94125675</v>
      </c>
      <c r="O33" s="2">
        <v>2.45661</v>
      </c>
      <c r="P33" s="2">
        <v>2.45661</v>
      </c>
      <c r="Q33" s="2">
        <v>2.45661</v>
      </c>
      <c r="R33" s="2">
        <v>2.45661</v>
      </c>
      <c r="S33" s="2">
        <v>2.45661</v>
      </c>
      <c r="T33" s="2">
        <v>2.45661</v>
      </c>
      <c r="U33" s="2">
        <v>2.45661</v>
      </c>
      <c r="V33" s="2">
        <v>2.45661</v>
      </c>
      <c r="W33" s="2">
        <v>2.45661</v>
      </c>
      <c r="X33" s="19">
        <f t="shared" si="2"/>
        <v>1043.5044057934315</v>
      </c>
    </row>
    <row r="34" spans="1:33" x14ac:dyDescent="0.35">
      <c r="A34" s="18" t="s">
        <v>10</v>
      </c>
      <c r="B34" s="2">
        <v>1.1259405717545472</v>
      </c>
      <c r="C34" s="2">
        <v>0.86056412445286479</v>
      </c>
      <c r="D34" s="2">
        <v>0.80983192022602146</v>
      </c>
      <c r="E34" s="2">
        <v>0.5013908798144564</v>
      </c>
      <c r="F34" s="2">
        <v>0.68961735598813734</v>
      </c>
      <c r="G34" s="2">
        <v>0.17892126091037353</v>
      </c>
      <c r="H34" s="2">
        <v>0.12272379382516074</v>
      </c>
      <c r="I34" s="2">
        <v>6.5209769413490312E-2</v>
      </c>
      <c r="J34" s="2">
        <v>5.0312438495106679E-3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19">
        <f t="shared" si="2"/>
        <v>4.3592309202345634</v>
      </c>
    </row>
    <row r="35" spans="1:33" x14ac:dyDescent="0.35">
      <c r="A35" s="18" t="s">
        <v>11</v>
      </c>
      <c r="B35" s="2">
        <v>17.124073622050744</v>
      </c>
      <c r="C35" s="2">
        <v>16.511244176450589</v>
      </c>
      <c r="D35" s="2">
        <v>15.050615931516203</v>
      </c>
      <c r="E35" s="2">
        <v>7.0118731223654427</v>
      </c>
      <c r="F35" s="2">
        <v>6.756782482727389</v>
      </c>
      <c r="G35" s="2">
        <v>2.3274700166243369</v>
      </c>
      <c r="H35" s="2">
        <v>2.3395147025237772</v>
      </c>
      <c r="I35" s="2">
        <v>2.2812918734708694</v>
      </c>
      <c r="J35" s="2">
        <v>2.220993</v>
      </c>
      <c r="K35" s="2">
        <v>2.220993</v>
      </c>
      <c r="L35" s="2">
        <v>2.220993</v>
      </c>
      <c r="M35" s="2">
        <v>-2.9914774900000003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19">
        <f t="shared" si="2"/>
        <v>73.074367437729336</v>
      </c>
    </row>
    <row r="36" spans="1:33" x14ac:dyDescent="0.35">
      <c r="A36" s="18" t="s">
        <v>12</v>
      </c>
      <c r="B36" s="2">
        <v>54.011107611708873</v>
      </c>
      <c r="C36" s="2">
        <v>54.520506045840762</v>
      </c>
      <c r="D36" s="2">
        <v>30.328073704834043</v>
      </c>
      <c r="E36" s="2">
        <v>30.277097524725892</v>
      </c>
      <c r="F36" s="2">
        <v>0.22429916394796673</v>
      </c>
      <c r="G36" s="2">
        <v>0.16963027329368613</v>
      </c>
      <c r="H36" s="2">
        <v>0.11329015392234403</v>
      </c>
      <c r="I36" s="2">
        <v>5.5367763038374769E-2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19">
        <f t="shared" si="2"/>
        <v>169.69937224131192</v>
      </c>
    </row>
    <row r="37" spans="1:33" x14ac:dyDescent="0.35">
      <c r="A37" s="18" t="s">
        <v>13</v>
      </c>
      <c r="B37" s="2">
        <v>0.50965727415514417</v>
      </c>
      <c r="C37" s="2">
        <v>0.39578582147451413</v>
      </c>
      <c r="D37" s="2">
        <v>0.34606061933975357</v>
      </c>
      <c r="E37" s="2">
        <v>0.28205915973593015</v>
      </c>
      <c r="F37" s="2">
        <v>0.21981394247811351</v>
      </c>
      <c r="G37" s="2">
        <v>0.16494940160573437</v>
      </c>
      <c r="H37" s="2">
        <v>0.10854217618073006</v>
      </c>
      <c r="I37" s="2">
        <v>5.0408970493981693E-2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19">
        <f t="shared" si="2"/>
        <v>2.0772773654639018</v>
      </c>
    </row>
    <row r="38" spans="1:33" x14ac:dyDescent="0.35">
      <c r="A38" s="18" t="s">
        <v>14</v>
      </c>
      <c r="B38" s="2">
        <v>0.51217213868120381</v>
      </c>
      <c r="C38" s="2">
        <v>0.38275545779147307</v>
      </c>
      <c r="D38" s="2">
        <v>0.32555096123951854</v>
      </c>
      <c r="E38" s="2">
        <v>0.27051755495603813</v>
      </c>
      <c r="F38" s="2">
        <v>0.21746178507227387</v>
      </c>
      <c r="G38" s="2">
        <v>0.16240502761704517</v>
      </c>
      <c r="H38" s="2">
        <v>0.10592569069650686</v>
      </c>
      <c r="I38" s="2">
        <v>4.7075086197479542E-2</v>
      </c>
      <c r="J38" s="2">
        <v>1.6422000000000001E-3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19">
        <f t="shared" si="2"/>
        <v>2.0255059022515391</v>
      </c>
    </row>
    <row r="39" spans="1:33" x14ac:dyDescent="0.35">
      <c r="A39" s="18" t="s">
        <v>15</v>
      </c>
      <c r="B39" s="2">
        <v>176.033584362977</v>
      </c>
      <c r="C39" s="2">
        <v>119.22817164396737</v>
      </c>
      <c r="D39" s="2">
        <v>129.86242221657483</v>
      </c>
      <c r="E39" s="2">
        <v>95.182686448975033</v>
      </c>
      <c r="F39" s="2">
        <v>94.276610310221031</v>
      </c>
      <c r="G39" s="2">
        <v>81.627517284968462</v>
      </c>
      <c r="H39" s="2">
        <v>65.918103216552922</v>
      </c>
      <c r="I39" s="2">
        <v>60.04222518809275</v>
      </c>
      <c r="J39" s="2">
        <v>57.442577870000008</v>
      </c>
      <c r="K39" s="2">
        <v>13.724481750000001</v>
      </c>
      <c r="L39" s="2">
        <v>13.724481750000001</v>
      </c>
      <c r="M39" s="2">
        <v>18.105108650000005</v>
      </c>
      <c r="N39" s="2">
        <v>2.45661</v>
      </c>
      <c r="O39" s="2">
        <v>2.45661</v>
      </c>
      <c r="P39" s="2">
        <v>2.45661</v>
      </c>
      <c r="Q39" s="2">
        <v>2.45661</v>
      </c>
      <c r="R39" s="2">
        <v>2.45661</v>
      </c>
      <c r="S39" s="2">
        <v>2.45661</v>
      </c>
      <c r="T39" s="2">
        <v>2.45661</v>
      </c>
      <c r="U39" s="2">
        <v>2.45661</v>
      </c>
      <c r="V39" s="2">
        <v>2.45661</v>
      </c>
      <c r="W39" s="2">
        <v>3.0866020800000036</v>
      </c>
      <c r="X39" s="19">
        <f t="shared" si="2"/>
        <v>950.36406277232913</v>
      </c>
      <c r="Z39" s="13"/>
    </row>
    <row r="40" spans="1:33" x14ac:dyDescent="0.35">
      <c r="A40" s="18" t="s">
        <v>16</v>
      </c>
      <c r="B40" s="2">
        <v>1.1156897232180936</v>
      </c>
      <c r="C40" s="2">
        <v>0.8588458791275595</v>
      </c>
      <c r="D40" s="2">
        <v>0.78475999589115875</v>
      </c>
      <c r="E40" s="2">
        <v>0.47526738593068996</v>
      </c>
      <c r="F40" s="2">
        <v>0.20634216282968759</v>
      </c>
      <c r="G40" s="2">
        <v>0.15085569978244062</v>
      </c>
      <c r="H40" s="2">
        <v>9.4272855866150237E-2</v>
      </c>
      <c r="I40" s="2">
        <v>3.5466056104084598E-2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19">
        <f t="shared" si="2"/>
        <v>3.7214997587498648</v>
      </c>
      <c r="Z40" s="13"/>
    </row>
    <row r="41" spans="1:33" x14ac:dyDescent="0.35">
      <c r="A41" s="7" t="s">
        <v>4</v>
      </c>
      <c r="B41" s="14">
        <f t="shared" ref="B41:X41" si="3">SUM(B29:B40)</f>
        <v>390.24630405552671</v>
      </c>
      <c r="C41" s="14">
        <f t="shared" si="3"/>
        <v>410.26399407531329</v>
      </c>
      <c r="D41" s="14">
        <f t="shared" si="3"/>
        <v>354.52947070527932</v>
      </c>
      <c r="E41" s="14">
        <f t="shared" si="3"/>
        <v>273.9059177639266</v>
      </c>
      <c r="F41" s="14">
        <f t="shared" si="3"/>
        <v>277.01356497881494</v>
      </c>
      <c r="G41" s="14">
        <f t="shared" si="3"/>
        <v>177.29591606084341</v>
      </c>
      <c r="H41" s="14">
        <f t="shared" si="3"/>
        <v>148.71624616949592</v>
      </c>
      <c r="I41" s="14">
        <f t="shared" si="3"/>
        <v>140.92435498733988</v>
      </c>
      <c r="J41" s="14">
        <f t="shared" si="3"/>
        <v>147.12757222642028</v>
      </c>
      <c r="K41" s="14">
        <f t="shared" si="3"/>
        <v>52.828504440000017</v>
      </c>
      <c r="L41" s="14">
        <f t="shared" si="3"/>
        <v>31.890949500000005</v>
      </c>
      <c r="M41" s="14">
        <f t="shared" si="3"/>
        <v>31.059105910000007</v>
      </c>
      <c r="N41" s="14">
        <f t="shared" si="3"/>
        <v>5.3978667500000004</v>
      </c>
      <c r="O41" s="14">
        <f t="shared" si="3"/>
        <v>4.9132199999999999</v>
      </c>
      <c r="P41" s="14">
        <f t="shared" si="3"/>
        <v>4.9132199999999999</v>
      </c>
      <c r="Q41" s="14">
        <f t="shared" si="3"/>
        <v>4.9132199999999999</v>
      </c>
      <c r="R41" s="14">
        <f t="shared" si="3"/>
        <v>4.9132199999999999</v>
      </c>
      <c r="S41" s="14">
        <f t="shared" si="3"/>
        <v>4.9132199999999999</v>
      </c>
      <c r="T41" s="14">
        <f t="shared" si="3"/>
        <v>4.9132199999999999</v>
      </c>
      <c r="U41" s="14">
        <f t="shared" si="3"/>
        <v>4.9132199999999999</v>
      </c>
      <c r="V41" s="14">
        <f t="shared" si="3"/>
        <v>4.9132199999999999</v>
      </c>
      <c r="W41" s="14">
        <f t="shared" si="3"/>
        <v>5.5432120800000035</v>
      </c>
      <c r="X41" s="14">
        <f t="shared" si="3"/>
        <v>2486.0487397029597</v>
      </c>
      <c r="Y41" s="2"/>
      <c r="Z41" s="20"/>
      <c r="AA41" s="6"/>
    </row>
    <row r="43" spans="1:33" x14ac:dyDescent="0.35">
      <c r="A43" s="5" t="s">
        <v>20</v>
      </c>
      <c r="Y43" s="13"/>
      <c r="AG43" s="6"/>
    </row>
    <row r="44" spans="1:33" x14ac:dyDescent="0.35">
      <c r="A44" s="5" t="s">
        <v>21</v>
      </c>
      <c r="P44" s="13"/>
      <c r="AG44" s="6"/>
    </row>
    <row r="45" spans="1:33" x14ac:dyDescent="0.35">
      <c r="P45" s="13"/>
      <c r="S45" s="6"/>
      <c r="T45" s="9"/>
    </row>
    <row r="46" spans="1:33" x14ac:dyDescent="0.35">
      <c r="P46" s="13"/>
      <c r="S46" s="6"/>
    </row>
    <row r="47" spans="1:33" x14ac:dyDescent="0.35">
      <c r="P47" s="13"/>
    </row>
    <row r="48" spans="1:33" x14ac:dyDescent="0.35">
      <c r="P48" s="13"/>
    </row>
  </sheetData>
  <mergeCells count="10">
    <mergeCell ref="A1:AE1"/>
    <mergeCell ref="A2:AE2"/>
    <mergeCell ref="A3:AE3"/>
    <mergeCell ref="A4:AE4"/>
    <mergeCell ref="A5:AE5"/>
    <mergeCell ref="A22:Q22"/>
    <mergeCell ref="A23:Q23"/>
    <mergeCell ref="A24:Q24"/>
    <mergeCell ref="A25:Q25"/>
    <mergeCell ref="A26:Q26"/>
  </mergeCells>
  <pageMargins left="0.7" right="0.7" top="0.75" bottom="0.75" header="0.3" footer="0.3"/>
  <ignoredErrors>
    <ignoredError sqref="B20:AB20 B41:M41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698AE-5F4D-4ACF-9A03-334BD0820BF0}">
  <dimension ref="A1:AJ21"/>
  <sheetViews>
    <sheetView showGridLines="0" zoomScale="80" zoomScaleNormal="80" workbookViewId="0">
      <selection activeCell="A31" sqref="A31"/>
    </sheetView>
  </sheetViews>
  <sheetFormatPr baseColWidth="10" defaultRowHeight="15" x14ac:dyDescent="0.35"/>
  <cols>
    <col min="1" max="1" width="19.33203125" style="1" bestFit="1" customWidth="1"/>
    <col min="2" max="2" width="25.5546875" style="1" bestFit="1" customWidth="1"/>
    <col min="3" max="3" width="13.44140625" style="1" bestFit="1" customWidth="1"/>
    <col min="4" max="4" width="13.33203125" style="1" bestFit="1" customWidth="1"/>
    <col min="5" max="5" width="12.109375" style="1" bestFit="1" customWidth="1"/>
    <col min="6" max="6" width="12.88671875" style="1" bestFit="1" customWidth="1"/>
    <col min="7" max="7" width="12.33203125" style="1" bestFit="1" customWidth="1"/>
    <col min="8" max="8" width="13" style="1" bestFit="1" customWidth="1"/>
    <col min="9" max="9" width="13.33203125" style="1" bestFit="1" customWidth="1"/>
    <col min="10" max="10" width="13.21875" style="1" bestFit="1" customWidth="1"/>
    <col min="11" max="11" width="13" style="1" bestFit="1" customWidth="1"/>
    <col min="12" max="12" width="12.109375" style="1" bestFit="1" customWidth="1"/>
    <col min="13" max="13" width="12.21875" style="1" bestFit="1" customWidth="1"/>
    <col min="14" max="14" width="11.33203125" style="1" bestFit="1" customWidth="1"/>
    <col min="15" max="15" width="11.6640625" style="1" bestFit="1" customWidth="1"/>
    <col min="16" max="16" width="12.88671875" style="1" bestFit="1" customWidth="1"/>
    <col min="17" max="18" width="13.21875" style="1" bestFit="1" customWidth="1"/>
    <col min="19" max="19" width="13" style="1" bestFit="1" customWidth="1"/>
    <col min="20" max="20" width="12.21875" style="1" bestFit="1" customWidth="1"/>
    <col min="21" max="21" width="12.109375" style="1" bestFit="1" customWidth="1"/>
    <col min="22" max="22" width="11.88671875" style="1" bestFit="1" customWidth="1"/>
    <col min="23" max="23" width="11.33203125" style="1" bestFit="1" customWidth="1"/>
    <col min="24" max="24" width="11.5546875" style="1" bestFit="1" customWidth="1"/>
    <col min="25" max="28" width="9.88671875" style="1" bestFit="1" customWidth="1"/>
    <col min="29" max="31" width="9.6640625" style="1" customWidth="1"/>
    <col min="32" max="32" width="10.44140625" style="1" bestFit="1" customWidth="1"/>
    <col min="33" max="33" width="9.6640625" style="1" customWidth="1"/>
    <col min="34" max="35" width="19.33203125" style="1" bestFit="1" customWidth="1"/>
    <col min="36" max="36" width="15.77734375" style="1" bestFit="1" customWidth="1"/>
    <col min="37" max="16384" width="11.5546875" style="1"/>
  </cols>
  <sheetData>
    <row r="1" spans="1:36" s="10" customFormat="1" ht="17.399999999999999" x14ac:dyDescent="0.4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</row>
    <row r="2" spans="1:36" s="10" customFormat="1" ht="17.399999999999999" x14ac:dyDescent="0.45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</row>
    <row r="3" spans="1:36" s="10" customFormat="1" ht="17.399999999999999" x14ac:dyDescent="0.45">
      <c r="A3" s="33" t="s">
        <v>18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</row>
    <row r="4" spans="1:36" s="10" customFormat="1" ht="17.399999999999999" x14ac:dyDescent="0.45">
      <c r="A4" s="33" t="str">
        <f>+'Perfil Venc Interes DI Moneda'!A26:S26</f>
        <v>Al  28  Febrero 2025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</row>
    <row r="5" spans="1:36" s="10" customFormat="1" ht="17.399999999999999" x14ac:dyDescent="0.45">
      <c r="A5" s="11"/>
    </row>
    <row r="6" spans="1:36" x14ac:dyDescent="0.35">
      <c r="A6" s="3" t="s">
        <v>3</v>
      </c>
      <c r="B6" s="4">
        <v>2024</v>
      </c>
      <c r="C6" s="4">
        <v>2025</v>
      </c>
      <c r="D6" s="4">
        <v>2026</v>
      </c>
      <c r="E6" s="4">
        <v>2027</v>
      </c>
      <c r="F6" s="4">
        <v>2028</v>
      </c>
      <c r="G6" s="4">
        <v>2029</v>
      </c>
      <c r="H6" s="4">
        <v>2030</v>
      </c>
      <c r="I6" s="4">
        <v>2031</v>
      </c>
      <c r="J6" s="4">
        <v>2032</v>
      </c>
      <c r="K6" s="4">
        <v>2033</v>
      </c>
      <c r="L6" s="4">
        <v>2034</v>
      </c>
      <c r="M6" s="4">
        <v>2035</v>
      </c>
      <c r="N6" s="4">
        <v>2036</v>
      </c>
      <c r="O6" s="4">
        <v>2037</v>
      </c>
      <c r="P6" s="4">
        <v>2038</v>
      </c>
      <c r="Q6" s="4">
        <v>2039</v>
      </c>
      <c r="R6" s="4">
        <v>2040</v>
      </c>
      <c r="S6" s="4">
        <v>2041</v>
      </c>
      <c r="T6" s="4">
        <v>2042</v>
      </c>
      <c r="U6" s="4">
        <v>2043</v>
      </c>
      <c r="V6" s="4">
        <v>2044</v>
      </c>
      <c r="W6" s="4">
        <v>2045</v>
      </c>
      <c r="X6" s="4">
        <v>2046</v>
      </c>
      <c r="Y6" s="4">
        <v>2047</v>
      </c>
      <c r="Z6" s="4">
        <v>2048</v>
      </c>
      <c r="AA6" s="4">
        <v>2049</v>
      </c>
      <c r="AB6" s="4">
        <v>2050</v>
      </c>
      <c r="AC6" s="4">
        <v>2051</v>
      </c>
      <c r="AD6" s="4">
        <v>2052</v>
      </c>
      <c r="AE6" s="4">
        <v>2053</v>
      </c>
      <c r="AF6" s="4">
        <v>2054</v>
      </c>
      <c r="AG6" s="4">
        <v>2055</v>
      </c>
      <c r="AH6" s="4" t="s">
        <v>4</v>
      </c>
    </row>
    <row r="7" spans="1:36" x14ac:dyDescent="0.35">
      <c r="A7" s="5" t="s">
        <v>5</v>
      </c>
      <c r="B7" s="2">
        <v>0</v>
      </c>
      <c r="C7" s="2">
        <v>31.195680278965625</v>
      </c>
      <c r="D7" s="2">
        <v>28.10857504143058</v>
      </c>
      <c r="E7" s="2">
        <v>26.976094774979316</v>
      </c>
      <c r="F7" s="2">
        <v>24.812654106906614</v>
      </c>
      <c r="G7" s="2">
        <v>21.529319663124308</v>
      </c>
      <c r="H7" s="2">
        <v>17.993899217003296</v>
      </c>
      <c r="I7" s="2">
        <v>14.458478721344379</v>
      </c>
      <c r="J7" s="2">
        <v>10.926849910295747</v>
      </c>
      <c r="K7" s="2">
        <v>8.3808973220133431</v>
      </c>
      <c r="L7" s="2">
        <v>7.0173126648881805</v>
      </c>
      <c r="M7" s="2">
        <v>6.3181526909893178</v>
      </c>
      <c r="N7" s="2">
        <v>5.6490227010523002</v>
      </c>
      <c r="O7" s="2">
        <v>4.9798927211152835</v>
      </c>
      <c r="P7" s="2">
        <v>4.3107627311782659</v>
      </c>
      <c r="Q7" s="2">
        <v>3.6416327512412496</v>
      </c>
      <c r="R7" s="2">
        <v>2.9725027613042316</v>
      </c>
      <c r="S7" s="2">
        <v>2.3033727713672145</v>
      </c>
      <c r="T7" s="2">
        <v>1.6342427814301974</v>
      </c>
      <c r="U7" s="2">
        <v>0.96511279149318041</v>
      </c>
      <c r="V7" s="2">
        <v>0.31658451155616324</v>
      </c>
      <c r="W7" s="2">
        <v>6.6384350000000009E-2</v>
      </c>
      <c r="X7" s="2">
        <v>5.9008309999999994E-2</v>
      </c>
      <c r="Y7" s="2">
        <v>5.1632269999999994E-2</v>
      </c>
      <c r="Z7" s="2">
        <v>4.4256230000000001E-2</v>
      </c>
      <c r="AA7" s="2">
        <v>3.6880199999999995E-2</v>
      </c>
      <c r="AB7" s="2">
        <v>2.9504160000000001E-2</v>
      </c>
      <c r="AC7" s="2">
        <v>2.2128119999999998E-2</v>
      </c>
      <c r="AD7" s="2">
        <v>1.4752080000000001E-2</v>
      </c>
      <c r="AE7" s="2">
        <v>7.3760400000000004E-3</v>
      </c>
      <c r="AF7" s="2">
        <v>0</v>
      </c>
      <c r="AG7" s="2">
        <v>0</v>
      </c>
      <c r="AH7" s="6">
        <f t="shared" ref="AH7:AH18" si="0">SUM(B7:AG7)</f>
        <v>224.82296267367877</v>
      </c>
    </row>
    <row r="8" spans="1:36" x14ac:dyDescent="0.35">
      <c r="A8" s="5" t="s">
        <v>6</v>
      </c>
      <c r="B8" s="2">
        <v>0</v>
      </c>
      <c r="C8" s="2">
        <v>63.557258770000004</v>
      </c>
      <c r="D8" s="2">
        <v>62.497820759999996</v>
      </c>
      <c r="E8" s="2">
        <v>61.154487400000001</v>
      </c>
      <c r="F8" s="2">
        <v>59.811154039999998</v>
      </c>
      <c r="G8" s="2">
        <v>58.467820680000003</v>
      </c>
      <c r="H8" s="2">
        <v>44.874487330000001</v>
      </c>
      <c r="I8" s="2">
        <v>31.281153960000001</v>
      </c>
      <c r="J8" s="2">
        <v>17.687820609999999</v>
      </c>
      <c r="K8" s="2">
        <v>16.34448725</v>
      </c>
      <c r="L8" s="2">
        <v>15.001153879999999</v>
      </c>
      <c r="M8" s="2">
        <v>13.657820529999999</v>
      </c>
      <c r="N8" s="2">
        <v>12.358124219999999</v>
      </c>
      <c r="O8" s="2">
        <v>10.971153809999999</v>
      </c>
      <c r="P8" s="2">
        <v>9.6278204499999998</v>
      </c>
      <c r="Q8" s="2">
        <v>8.2844870999999998</v>
      </c>
      <c r="R8" s="2">
        <v>6.9411537299999999</v>
      </c>
      <c r="S8" s="2">
        <v>5.5978203800000008</v>
      </c>
      <c r="T8" s="2">
        <v>4.5854171500000005</v>
      </c>
      <c r="U8" s="2">
        <v>3.8717563300000002</v>
      </c>
      <c r="V8" s="2">
        <v>3.1580954999999999</v>
      </c>
      <c r="W8" s="2">
        <v>2.6292105000000001</v>
      </c>
      <c r="X8" s="2">
        <v>2.1003254999999998</v>
      </c>
      <c r="Y8" s="2">
        <v>1.5714405</v>
      </c>
      <c r="Z8" s="2">
        <v>1.0425555</v>
      </c>
      <c r="AA8" s="2">
        <v>0.51367050000000003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6">
        <f t="shared" si="0"/>
        <v>517.58849638000004</v>
      </c>
    </row>
    <row r="9" spans="1:36" x14ac:dyDescent="0.35">
      <c r="A9" s="5" t="s">
        <v>7</v>
      </c>
      <c r="B9" s="2">
        <v>0</v>
      </c>
      <c r="C9" s="2">
        <v>96.740325474262178</v>
      </c>
      <c r="D9" s="2">
        <v>92.192749481451855</v>
      </c>
      <c r="E9" s="2">
        <v>87.524671330022329</v>
      </c>
      <c r="F9" s="2">
        <v>83.017652353961552</v>
      </c>
      <c r="G9" s="2">
        <v>78.728893714338213</v>
      </c>
      <c r="H9" s="2">
        <v>75.278090252908669</v>
      </c>
      <c r="I9" s="2">
        <v>71.827286790098356</v>
      </c>
      <c r="J9" s="2">
        <v>68.512606359197349</v>
      </c>
      <c r="K9" s="2">
        <v>64.971648827515025</v>
      </c>
      <c r="L9" s="2">
        <v>61.551491316495863</v>
      </c>
      <c r="M9" s="2">
        <v>58.131333815476715</v>
      </c>
      <c r="N9" s="2">
        <v>55.385362023040891</v>
      </c>
      <c r="O9" s="2">
        <v>52.680298804819188</v>
      </c>
      <c r="P9" s="2">
        <v>50.190288389999999</v>
      </c>
      <c r="Q9" s="2">
        <v>48.222996539999997</v>
      </c>
      <c r="R9" s="2">
        <v>47.411535829999998</v>
      </c>
      <c r="S9" s="2">
        <v>47.246734700000005</v>
      </c>
      <c r="T9" s="2">
        <v>47.086793649999997</v>
      </c>
      <c r="U9" s="2">
        <v>46.926852609999997</v>
      </c>
      <c r="V9" s="2">
        <v>46.768237040000002</v>
      </c>
      <c r="W9" s="2">
        <v>46.606970529999998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6">
        <f t="shared" si="0"/>
        <v>1327.0028198335881</v>
      </c>
    </row>
    <row r="10" spans="1:36" x14ac:dyDescent="0.35">
      <c r="A10" s="5" t="s">
        <v>8</v>
      </c>
      <c r="B10" s="2">
        <v>0</v>
      </c>
      <c r="C10" s="2">
        <v>170.50862911395919</v>
      </c>
      <c r="D10" s="2">
        <v>155.18575624474903</v>
      </c>
      <c r="E10" s="2">
        <v>152.07037374413892</v>
      </c>
      <c r="F10" s="2">
        <v>147.88295796354367</v>
      </c>
      <c r="G10" s="2">
        <v>141.76611267302053</v>
      </c>
      <c r="H10" s="2">
        <v>136.05014387370181</v>
      </c>
      <c r="I10" s="2">
        <v>130.3341750443831</v>
      </c>
      <c r="J10" s="2">
        <v>125.15723968147114</v>
      </c>
      <c r="K10" s="2">
        <v>103.99815741254864</v>
      </c>
      <c r="L10" s="2">
        <v>84.268494312312441</v>
      </c>
      <c r="M10" s="2">
        <v>64.950349971445334</v>
      </c>
      <c r="N10" s="2">
        <v>62.048863964764671</v>
      </c>
      <c r="O10" s="2">
        <v>59.12078949971113</v>
      </c>
      <c r="P10" s="2">
        <v>56.503861908844023</v>
      </c>
      <c r="Q10" s="2">
        <v>54.852452437976929</v>
      </c>
      <c r="R10" s="2">
        <v>53.244157975561635</v>
      </c>
      <c r="S10" s="2">
        <v>51.57600118260131</v>
      </c>
      <c r="T10" s="2">
        <v>50.660422641734208</v>
      </c>
      <c r="U10" s="2">
        <v>49.876325190867107</v>
      </c>
      <c r="V10" s="2">
        <v>35.167079479999998</v>
      </c>
      <c r="W10" s="2">
        <v>0.11882296000000001</v>
      </c>
      <c r="X10" s="2">
        <v>7.1479429999999997E-2</v>
      </c>
      <c r="Y10" s="2">
        <v>2.413591E-2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6">
        <f t="shared" si="0"/>
        <v>1885.436782617335</v>
      </c>
    </row>
    <row r="11" spans="1:36" x14ac:dyDescent="0.35">
      <c r="A11" s="5" t="s">
        <v>9</v>
      </c>
      <c r="B11" s="2">
        <v>92.965613408590571</v>
      </c>
      <c r="C11" s="2">
        <v>91.443358722109551</v>
      </c>
      <c r="D11" s="2">
        <v>90.26195454261449</v>
      </c>
      <c r="E11" s="2">
        <v>88.407924544032653</v>
      </c>
      <c r="F11" s="2">
        <v>86.44397548752589</v>
      </c>
      <c r="G11" s="2">
        <v>84.132148646733683</v>
      </c>
      <c r="H11" s="2">
        <v>82.080197173436702</v>
      </c>
      <c r="I11" s="2">
        <v>80.033354869434717</v>
      </c>
      <c r="J11" s="2">
        <v>78.114748713052037</v>
      </c>
      <c r="K11" s="2">
        <v>75.939670271430728</v>
      </c>
      <c r="L11" s="2">
        <v>73.892827978133724</v>
      </c>
      <c r="M11" s="2">
        <v>71.845985674112114</v>
      </c>
      <c r="N11" s="2">
        <v>69.882207998578181</v>
      </c>
      <c r="O11" s="2">
        <v>67.752301086813119</v>
      </c>
      <c r="P11" s="2">
        <v>65.705458793516129</v>
      </c>
      <c r="Q11" s="2">
        <v>63.658616499514132</v>
      </c>
      <c r="R11" s="2">
        <v>61.649667300098258</v>
      </c>
      <c r="S11" s="2">
        <v>60.72072774542017</v>
      </c>
      <c r="T11" s="2">
        <v>60.031398380000006</v>
      </c>
      <c r="U11" s="2">
        <v>59.62592695</v>
      </c>
      <c r="V11" s="2">
        <v>59.245154169999999</v>
      </c>
      <c r="W11" s="2">
        <v>58.814984100000004</v>
      </c>
      <c r="X11" s="2">
        <v>58.409512679999999</v>
      </c>
      <c r="Y11" s="2">
        <v>58.004041260000001</v>
      </c>
      <c r="Z11" s="2">
        <v>57.614307780000004</v>
      </c>
      <c r="AA11" s="2">
        <v>57.193098409999998</v>
      </c>
      <c r="AB11" s="2">
        <v>56.78762699</v>
      </c>
      <c r="AC11" s="2">
        <v>56.382155560000001</v>
      </c>
      <c r="AD11" s="2">
        <v>55.983461399999996</v>
      </c>
      <c r="AE11" s="2">
        <v>37.321212719999998</v>
      </c>
      <c r="AF11" s="2">
        <v>18.67347213</v>
      </c>
      <c r="AG11" s="2">
        <v>0</v>
      </c>
      <c r="AH11" s="6">
        <f t="shared" si="0"/>
        <v>2079.0170919851462</v>
      </c>
    </row>
    <row r="12" spans="1:36" x14ac:dyDescent="0.35">
      <c r="A12" s="5" t="s">
        <v>10</v>
      </c>
      <c r="B12" s="2">
        <v>49.782181043661708</v>
      </c>
      <c r="C12" s="2">
        <v>40.292293271469042</v>
      </c>
      <c r="D12" s="2">
        <v>37.618211971445014</v>
      </c>
      <c r="E12" s="2">
        <v>34.944130651420998</v>
      </c>
      <c r="F12" s="2">
        <v>30.411359113828663</v>
      </c>
      <c r="G12" s="2">
        <v>26.7883109549722</v>
      </c>
      <c r="H12" s="2">
        <v>24.573444961767432</v>
      </c>
      <c r="I12" s="2">
        <v>22.439017048543036</v>
      </c>
      <c r="J12" s="2">
        <v>20.416120863737291</v>
      </c>
      <c r="K12" s="2">
        <v>18.170154021173843</v>
      </c>
      <c r="L12" s="2">
        <v>16.041528197953831</v>
      </c>
      <c r="M12" s="2">
        <v>13.912902364753455</v>
      </c>
      <c r="N12" s="2">
        <v>11.849025322797582</v>
      </c>
      <c r="O12" s="2">
        <v>9.655650728372331</v>
      </c>
      <c r="P12" s="2">
        <v>7.5838214651719538</v>
      </c>
      <c r="Q12" s="2">
        <v>5.5579248319912056</v>
      </c>
      <c r="R12" s="2">
        <v>3.5514349428022927</v>
      </c>
      <c r="S12" s="2">
        <v>1.5067229056100817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6">
        <f t="shared" si="0"/>
        <v>375.09423466147206</v>
      </c>
    </row>
    <row r="13" spans="1:36" x14ac:dyDescent="0.35">
      <c r="A13" s="5" t="s">
        <v>11</v>
      </c>
      <c r="B13" s="2">
        <v>32.954347613609592</v>
      </c>
      <c r="C13" s="2">
        <v>29.426939201909459</v>
      </c>
      <c r="D13" s="2">
        <v>27.703101695972489</v>
      </c>
      <c r="E13" s="2">
        <v>25.927949228912116</v>
      </c>
      <c r="F13" s="2">
        <v>23.288267504364114</v>
      </c>
      <c r="G13" s="2">
        <v>19.7492579050638</v>
      </c>
      <c r="H13" s="2">
        <v>16.214629472584186</v>
      </c>
      <c r="I13" s="2">
        <v>12.680001063283871</v>
      </c>
      <c r="J13" s="2">
        <v>9.5013222286175303</v>
      </c>
      <c r="K13" s="2">
        <v>7.6425511804849187</v>
      </c>
      <c r="L13" s="2">
        <v>6.6443264491371261</v>
      </c>
      <c r="M13" s="2">
        <v>5.9759885092001088</v>
      </c>
      <c r="N13" s="2">
        <v>5.3099196292630912</v>
      </c>
      <c r="O13" s="2">
        <v>4.639312659326075</v>
      </c>
      <c r="P13" s="2">
        <v>3.9709747193890572</v>
      </c>
      <c r="Q13" s="2">
        <v>3.3026367894520408</v>
      </c>
      <c r="R13" s="2">
        <v>2.6355118295150231</v>
      </c>
      <c r="S13" s="2">
        <v>1.9659609295780061</v>
      </c>
      <c r="T13" s="2">
        <v>1.2976229996409889</v>
      </c>
      <c r="U13" s="2">
        <v>0.62928503334537178</v>
      </c>
      <c r="V13" s="2">
        <v>6.9310710000000011E-2</v>
      </c>
      <c r="W13" s="2">
        <v>6.1674109999999997E-2</v>
      </c>
      <c r="X13" s="2">
        <v>5.4418330000000001E-2</v>
      </c>
      <c r="Y13" s="2">
        <v>4.7162550000000004E-2</v>
      </c>
      <c r="Z13" s="2">
        <v>4.0127260000000005E-2</v>
      </c>
      <c r="AA13" s="2">
        <v>3.2650999999999999E-2</v>
      </c>
      <c r="AB13" s="2">
        <v>2.539522E-2</v>
      </c>
      <c r="AC13" s="2">
        <v>1.813944E-2</v>
      </c>
      <c r="AD13" s="2">
        <v>1.09438E-2</v>
      </c>
      <c r="AE13" s="2">
        <v>3.6278899999999999E-3</v>
      </c>
      <c r="AF13" s="2">
        <v>0</v>
      </c>
      <c r="AG13" s="2">
        <v>0</v>
      </c>
      <c r="AH13" s="6">
        <f t="shared" si="0"/>
        <v>241.82335695264902</v>
      </c>
    </row>
    <row r="14" spans="1:36" x14ac:dyDescent="0.35">
      <c r="A14" s="5" t="s">
        <v>12</v>
      </c>
      <c r="B14" s="2">
        <v>63.568962690000006</v>
      </c>
      <c r="C14" s="2">
        <v>62.753953159999995</v>
      </c>
      <c r="D14" s="2">
        <v>61.417303740000001</v>
      </c>
      <c r="E14" s="2">
        <v>60.095872560000004</v>
      </c>
      <c r="F14" s="2">
        <v>58.896123359999997</v>
      </c>
      <c r="G14" s="2">
        <v>45.20301018</v>
      </c>
      <c r="H14" s="2">
        <v>31.631579010000003</v>
      </c>
      <c r="I14" s="2">
        <v>18.060147820000001</v>
      </c>
      <c r="J14" s="2">
        <v>16.831195729999997</v>
      </c>
      <c r="K14" s="2">
        <v>15.41728545</v>
      </c>
      <c r="L14" s="2">
        <v>14.09585427</v>
      </c>
      <c r="M14" s="2">
        <v>12.77442308</v>
      </c>
      <c r="N14" s="2">
        <v>11.516268090000001</v>
      </c>
      <c r="O14" s="2">
        <v>10.131560720000001</v>
      </c>
      <c r="P14" s="2">
        <v>8.8101295299999993</v>
      </c>
      <c r="Q14" s="2">
        <v>7.48869834</v>
      </c>
      <c r="R14" s="2">
        <v>6.20134045</v>
      </c>
      <c r="S14" s="2">
        <v>4.8616674400000006</v>
      </c>
      <c r="T14" s="2">
        <v>4.1596424000000001</v>
      </c>
      <c r="U14" s="2">
        <v>3.4576173399999997</v>
      </c>
      <c r="V14" s="2">
        <v>2.8622002499999999</v>
      </c>
      <c r="W14" s="2">
        <v>2.3262119999999999</v>
      </c>
      <c r="X14" s="2">
        <v>1.8059501299999998</v>
      </c>
      <c r="Y14" s="2">
        <v>1.28568825</v>
      </c>
      <c r="Z14" s="2">
        <v>0.76965525000000001</v>
      </c>
      <c r="AA14" s="2">
        <v>0.24516450000000001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6">
        <f t="shared" si="0"/>
        <v>526.66750574000002</v>
      </c>
    </row>
    <row r="15" spans="1:36" x14ac:dyDescent="0.35">
      <c r="A15" s="5" t="s">
        <v>13</v>
      </c>
      <c r="B15" s="2">
        <v>99.214392785059957</v>
      </c>
      <c r="C15" s="2">
        <v>95.261115442485149</v>
      </c>
      <c r="D15" s="2">
        <v>90.596961831291097</v>
      </c>
      <c r="E15" s="2">
        <v>85.811419660160553</v>
      </c>
      <c r="F15" s="2">
        <v>81.016626287585723</v>
      </c>
      <c r="G15" s="2">
        <v>77.508627206391637</v>
      </c>
      <c r="H15" s="2">
        <v>74.000628103816808</v>
      </c>
      <c r="I15" s="2">
        <v>70.492629006687793</v>
      </c>
      <c r="J15" s="2">
        <v>67.015783829882778</v>
      </c>
      <c r="K15" s="2">
        <v>63.538938624458531</v>
      </c>
      <c r="L15" s="2">
        <v>60.06209344765351</v>
      </c>
      <c r="M15" s="2">
        <v>56.903188752229269</v>
      </c>
      <c r="N15" s="2">
        <v>54.062224575424246</v>
      </c>
      <c r="O15" s="2">
        <v>51.502349810000005</v>
      </c>
      <c r="P15" s="2">
        <v>48.999661969999998</v>
      </c>
      <c r="Q15" s="2">
        <v>47.502552000000001</v>
      </c>
      <c r="R15" s="2">
        <v>47.339959999999998</v>
      </c>
      <c r="S15" s="2">
        <v>47.177368000000001</v>
      </c>
      <c r="T15" s="2">
        <v>47.014776009999999</v>
      </c>
      <c r="U15" s="2">
        <v>46.852184000000001</v>
      </c>
      <c r="V15" s="2">
        <v>46.689591999999998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6">
        <f t="shared" si="0"/>
        <v>1358.5630733431274</v>
      </c>
    </row>
    <row r="16" spans="1:36" x14ac:dyDescent="0.35">
      <c r="A16" s="5" t="s">
        <v>14</v>
      </c>
      <c r="B16" s="2">
        <v>174.32849197318455</v>
      </c>
      <c r="C16" s="2">
        <v>158.00505118148445</v>
      </c>
      <c r="D16" s="2">
        <v>154.76328095328225</v>
      </c>
      <c r="E16" s="2">
        <v>151.0268645821194</v>
      </c>
      <c r="F16" s="2">
        <v>145.46800186153345</v>
      </c>
      <c r="G16" s="2">
        <v>139.62545902223314</v>
      </c>
      <c r="H16" s="2">
        <v>133.78291616975352</v>
      </c>
      <c r="I16" s="2">
        <v>127.94037334045321</v>
      </c>
      <c r="J16" s="2">
        <v>106.54176465211853</v>
      </c>
      <c r="K16" s="2">
        <v>86.067828194905246</v>
      </c>
      <c r="L16" s="2">
        <v>66.678204197580968</v>
      </c>
      <c r="M16" s="2">
        <v>63.70195184764394</v>
      </c>
      <c r="N16" s="2">
        <v>60.725699497706934</v>
      </c>
      <c r="O16" s="2">
        <v>57.863526877769914</v>
      </c>
      <c r="P16" s="2">
        <v>55.807659937832895</v>
      </c>
      <c r="Q16" s="2">
        <v>54.130070287895883</v>
      </c>
      <c r="R16" s="2">
        <v>52.472485627958861</v>
      </c>
      <c r="S16" s="2">
        <v>51.171849308021841</v>
      </c>
      <c r="T16" s="2">
        <v>50.231810768084827</v>
      </c>
      <c r="U16" s="2">
        <v>35.501156588147815</v>
      </c>
      <c r="V16" s="2">
        <v>0.14327766</v>
      </c>
      <c r="W16" s="2">
        <v>9.5673999999999995E-2</v>
      </c>
      <c r="X16" s="2">
        <v>4.8070349999999998E-2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6">
        <f t="shared" si="0"/>
        <v>1926.1214688797111</v>
      </c>
    </row>
    <row r="17" spans="1:34" x14ac:dyDescent="0.35">
      <c r="A17" s="5" t="s">
        <v>15</v>
      </c>
      <c r="B17" s="2">
        <v>92.11469417799961</v>
      </c>
      <c r="C17" s="2">
        <v>91.700704426562837</v>
      </c>
      <c r="D17" s="2">
        <v>89.826368411219022</v>
      </c>
      <c r="E17" s="2">
        <v>87.80146461067433</v>
      </c>
      <c r="F17" s="2">
        <v>85.633852025633885</v>
      </c>
      <c r="G17" s="2">
        <v>83.541190410593416</v>
      </c>
      <c r="H17" s="2">
        <v>81.432264994847955</v>
      </c>
      <c r="I17" s="2">
        <v>79.357207099807496</v>
      </c>
      <c r="J17" s="2">
        <v>77.338993808869475</v>
      </c>
      <c r="K17" s="2">
        <v>75.207091289021577</v>
      </c>
      <c r="L17" s="2">
        <v>73.13203338398111</v>
      </c>
      <c r="M17" s="2">
        <v>71.056975488940651</v>
      </c>
      <c r="N17" s="2">
        <v>68.98191757319519</v>
      </c>
      <c r="O17" s="2">
        <v>66.906859678154717</v>
      </c>
      <c r="P17" s="2">
        <v>64.831801783114273</v>
      </c>
      <c r="Q17" s="2">
        <v>62.756743867368805</v>
      </c>
      <c r="R17" s="2">
        <v>61.267879914897442</v>
      </c>
      <c r="S17" s="2">
        <v>60.467740135200813</v>
      </c>
      <c r="T17" s="2">
        <v>59.912839390000002</v>
      </c>
      <c r="U17" s="2">
        <v>59.500647439999995</v>
      </c>
      <c r="V17" s="2">
        <v>59.088455500000002</v>
      </c>
      <c r="W17" s="2">
        <v>58.676263549999994</v>
      </c>
      <c r="X17" s="2">
        <v>58.264071610000002</v>
      </c>
      <c r="Y17" s="2">
        <v>57.851879670000002</v>
      </c>
      <c r="Z17" s="2">
        <v>57.439687720000002</v>
      </c>
      <c r="AA17" s="2">
        <v>57.027495780000002</v>
      </c>
      <c r="AB17" s="2">
        <v>56.615303829999995</v>
      </c>
      <c r="AC17" s="2">
        <v>56.203111890000002</v>
      </c>
      <c r="AD17" s="2">
        <v>55.790919939999995</v>
      </c>
      <c r="AE17" s="2">
        <v>37.128728000000002</v>
      </c>
      <c r="AF17" s="2">
        <v>18.482254000000001</v>
      </c>
      <c r="AG17" s="2">
        <v>0</v>
      </c>
      <c r="AH17" s="6">
        <f t="shared" si="0"/>
        <v>2065.3374414000823</v>
      </c>
    </row>
    <row r="18" spans="1:34" x14ac:dyDescent="0.35">
      <c r="A18" s="5" t="s">
        <v>16</v>
      </c>
      <c r="B18" s="2">
        <v>41.85779552142138</v>
      </c>
      <c r="C18" s="2">
        <v>39.169053341397358</v>
      </c>
      <c r="D18" s="2">
        <v>36.480311151373321</v>
      </c>
      <c r="E18" s="2">
        <v>32.773649580104809</v>
      </c>
      <c r="F18" s="2">
        <v>28.049068637572152</v>
      </c>
      <c r="G18" s="2">
        <v>25.781430085059121</v>
      </c>
      <c r="H18" s="2">
        <v>23.635306402526464</v>
      </c>
      <c r="I18" s="2">
        <v>21.489182709993809</v>
      </c>
      <c r="J18" s="2">
        <v>19.343059027480777</v>
      </c>
      <c r="K18" s="2">
        <v>17.19982924903973</v>
      </c>
      <c r="L18" s="2">
        <v>15.059507686550724</v>
      </c>
      <c r="M18" s="2">
        <v>12.919186114042086</v>
      </c>
      <c r="N18" s="2">
        <v>10.778864551553077</v>
      </c>
      <c r="O18" s="2">
        <v>8.6440047890444394</v>
      </c>
      <c r="P18" s="2">
        <v>6.6069768565358045</v>
      </c>
      <c r="Q18" s="2">
        <v>4.5699489040467967</v>
      </c>
      <c r="R18" s="2">
        <v>2.5329209715381595</v>
      </c>
      <c r="S18" s="2">
        <v>0.49708221000000002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6">
        <f t="shared" si="0"/>
        <v>347.38717778927997</v>
      </c>
    </row>
    <row r="19" spans="1:34" x14ac:dyDescent="0.35">
      <c r="A19" s="7" t="s">
        <v>4</v>
      </c>
      <c r="B19" s="8">
        <f t="shared" ref="B19:AE19" si="1">SUM(B7:B18)</f>
        <v>646.7864792135274</v>
      </c>
      <c r="C19" s="8">
        <f t="shared" si="1"/>
        <v>970.05436238460481</v>
      </c>
      <c r="D19" s="8">
        <f t="shared" si="1"/>
        <v>926.65239582482911</v>
      </c>
      <c r="E19" s="8">
        <f t="shared" si="1"/>
        <v>894.51490266656538</v>
      </c>
      <c r="F19" s="8">
        <f t="shared" si="1"/>
        <v>854.73169274245583</v>
      </c>
      <c r="G19" s="8">
        <f t="shared" si="1"/>
        <v>802.82158114153015</v>
      </c>
      <c r="H19" s="8">
        <f t="shared" si="1"/>
        <v>741.54758696234694</v>
      </c>
      <c r="I19" s="8">
        <f t="shared" si="1"/>
        <v>680.39300747402979</v>
      </c>
      <c r="J19" s="8">
        <f t="shared" si="1"/>
        <v>617.38750541472257</v>
      </c>
      <c r="K19" s="8">
        <f t="shared" si="1"/>
        <v>552.8785390925915</v>
      </c>
      <c r="L19" s="8">
        <f t="shared" si="1"/>
        <v>493.44482778468745</v>
      </c>
      <c r="M19" s="8">
        <f t="shared" si="1"/>
        <v>452.14825883883293</v>
      </c>
      <c r="N19" s="8">
        <f t="shared" si="1"/>
        <v>428.54750014737618</v>
      </c>
      <c r="O19" s="8">
        <f t="shared" si="1"/>
        <v>404.8477011851262</v>
      </c>
      <c r="P19" s="8">
        <f t="shared" si="1"/>
        <v>382.94921853558242</v>
      </c>
      <c r="Q19" s="8">
        <f t="shared" si="1"/>
        <v>363.96876034948707</v>
      </c>
      <c r="R19" s="8">
        <f t="shared" si="1"/>
        <v>348.22055133367587</v>
      </c>
      <c r="S19" s="8">
        <f t="shared" si="1"/>
        <v>335.09304770779943</v>
      </c>
      <c r="T19" s="8">
        <f t="shared" si="1"/>
        <v>326.61496617089023</v>
      </c>
      <c r="U19" s="8">
        <f t="shared" si="1"/>
        <v>307.20686427385351</v>
      </c>
      <c r="V19" s="8">
        <f t="shared" si="1"/>
        <v>253.50798682155616</v>
      </c>
      <c r="W19" s="8">
        <f t="shared" si="1"/>
        <v>169.3961961</v>
      </c>
      <c r="X19" s="8">
        <f t="shared" si="1"/>
        <v>120.81283633999999</v>
      </c>
      <c r="Y19" s="8">
        <f t="shared" si="1"/>
        <v>118.83598041</v>
      </c>
      <c r="Z19" s="8">
        <f t="shared" si="1"/>
        <v>116.95058974</v>
      </c>
      <c r="AA19" s="8">
        <f t="shared" si="1"/>
        <v>115.04896039</v>
      </c>
      <c r="AB19" s="8">
        <f t="shared" si="1"/>
        <v>113.45783019999999</v>
      </c>
      <c r="AC19" s="8">
        <f t="shared" si="1"/>
        <v>112.62553500999999</v>
      </c>
      <c r="AD19" s="8">
        <f t="shared" si="1"/>
        <v>111.80007721999999</v>
      </c>
      <c r="AE19" s="8">
        <f t="shared" si="1"/>
        <v>74.460944649999988</v>
      </c>
      <c r="AF19" s="8">
        <f>SUM(AF7:AF18)</f>
        <v>37.155726130000005</v>
      </c>
      <c r="AG19" s="8">
        <f t="shared" ref="AG19" si="2">SUM(AG7:AG18)</f>
        <v>0</v>
      </c>
      <c r="AH19" s="8">
        <f>SUM(AH7:AH18)</f>
        <v>12874.86241225607</v>
      </c>
    </row>
    <row r="20" spans="1:34" x14ac:dyDescent="0.35">
      <c r="A20" s="21">
        <v>1000000</v>
      </c>
    </row>
    <row r="21" spans="1:34" x14ac:dyDescent="0.35">
      <c r="T21" s="9"/>
    </row>
  </sheetData>
  <mergeCells count="4">
    <mergeCell ref="A1:AJ1"/>
    <mergeCell ref="A2:AJ2"/>
    <mergeCell ref="A3:AJ3"/>
    <mergeCell ref="A4:AJ4"/>
  </mergeCells>
  <pageMargins left="0.7" right="0.7" top="0.75" bottom="0.75" header="0.3" footer="0.3"/>
  <ignoredErrors>
    <ignoredError sqref="B19:AE19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162F9-6020-4D6A-9690-95D3924ABC8C}">
  <sheetPr>
    <tabColor theme="9" tint="0.39997558519241921"/>
  </sheetPr>
  <dimension ref="A1:AL60"/>
  <sheetViews>
    <sheetView showGridLines="0" zoomScale="70" zoomScaleNormal="70" workbookViewId="0">
      <selection activeCell="X41" sqref="X41"/>
    </sheetView>
  </sheetViews>
  <sheetFormatPr baseColWidth="10" defaultRowHeight="15" x14ac:dyDescent="0.35"/>
  <cols>
    <col min="1" max="1" width="13.88671875" style="1" bestFit="1" customWidth="1"/>
    <col min="2" max="2" width="23.33203125" style="1" bestFit="1" customWidth="1"/>
    <col min="3" max="3" width="31.33203125" style="1" bestFit="1" customWidth="1"/>
    <col min="4" max="4" width="28.33203125" style="1" bestFit="1" customWidth="1"/>
    <col min="5" max="5" width="28.6640625" style="1" bestFit="1" customWidth="1"/>
    <col min="6" max="6" width="27" style="1" bestFit="1" customWidth="1"/>
    <col min="7" max="7" width="28.77734375" style="1" bestFit="1" customWidth="1"/>
    <col min="8" max="8" width="28.44140625" style="1" bestFit="1" customWidth="1"/>
    <col min="9" max="9" width="19.44140625" style="1" bestFit="1" customWidth="1"/>
    <col min="10" max="10" width="18.6640625" style="1" bestFit="1" customWidth="1"/>
    <col min="11" max="11" width="18.109375" style="1" bestFit="1" customWidth="1"/>
    <col min="12" max="12" width="19.109375" style="1" bestFit="1" customWidth="1"/>
    <col min="13" max="13" width="19.44140625" style="1" bestFit="1" customWidth="1"/>
    <col min="14" max="14" width="19.109375" style="1" bestFit="1" customWidth="1"/>
    <col min="15" max="15" width="18" style="1" bestFit="1" customWidth="1"/>
    <col min="16" max="16" width="18.33203125" style="1" bestFit="1" customWidth="1"/>
    <col min="17" max="17" width="18.6640625" style="1" bestFit="1" customWidth="1"/>
    <col min="18" max="19" width="17.21875" style="1" bestFit="1" customWidth="1"/>
    <col min="20" max="20" width="27.5546875" style="1" bestFit="1" customWidth="1"/>
    <col min="21" max="21" width="32.5546875" style="1" bestFit="1" customWidth="1"/>
    <col min="22" max="22" width="17.5546875" style="1" bestFit="1" customWidth="1"/>
    <col min="23" max="23" width="18.5546875" style="1" bestFit="1" customWidth="1"/>
    <col min="24" max="24" width="26.88671875" style="1" bestFit="1" customWidth="1"/>
    <col min="25" max="27" width="17.21875" style="1" bestFit="1" customWidth="1"/>
    <col min="28" max="28" width="17.109375" style="1" bestFit="1" customWidth="1"/>
    <col min="29" max="29" width="18" style="1" bestFit="1" customWidth="1"/>
    <col min="30" max="30" width="20.109375" style="1" bestFit="1" customWidth="1"/>
    <col min="31" max="31" width="25.21875" style="1" bestFit="1" customWidth="1"/>
    <col min="32" max="32" width="22" style="1" bestFit="1" customWidth="1"/>
    <col min="33" max="33" width="22.33203125" style="1" bestFit="1" customWidth="1"/>
    <col min="34" max="34" width="29.6640625" style="1" customWidth="1"/>
    <col min="35" max="35" width="37.21875" style="1" customWidth="1"/>
    <col min="36" max="36" width="35.77734375" style="21" bestFit="1" customWidth="1"/>
    <col min="37" max="37" width="31.6640625" style="24" bestFit="1" customWidth="1"/>
    <col min="38" max="38" width="29" style="24" bestFit="1" customWidth="1"/>
    <col min="39" max="39" width="34.88671875" style="1" bestFit="1" customWidth="1"/>
    <col min="40" max="40" width="19" style="1" bestFit="1" customWidth="1"/>
    <col min="41" max="41" width="21.33203125" style="1" bestFit="1" customWidth="1"/>
    <col min="42" max="16384" width="11.5546875" style="1"/>
  </cols>
  <sheetData>
    <row r="1" spans="1:38" s="10" customFormat="1" ht="17.399999999999999" x14ac:dyDescent="0.45">
      <c r="B1" s="34" t="s">
        <v>0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I1" s="22"/>
      <c r="AJ1" s="26"/>
      <c r="AK1" s="23"/>
      <c r="AL1" s="23"/>
    </row>
    <row r="2" spans="1:38" s="10" customFormat="1" ht="17.399999999999999" x14ac:dyDescent="0.45">
      <c r="B2" s="34" t="s">
        <v>27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I2" s="22"/>
      <c r="AJ2" s="26" t="s">
        <v>22</v>
      </c>
      <c r="AK2" s="23"/>
      <c r="AL2" s="23"/>
    </row>
    <row r="3" spans="1:38" s="10" customFormat="1" ht="17.399999999999999" x14ac:dyDescent="0.45">
      <c r="A3" s="11"/>
      <c r="B3" s="34" t="s">
        <v>17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I3" s="22"/>
      <c r="AJ3" s="27" t="e">
        <f>+AG19+#REF!+#REF!+#REF!</f>
        <v>#REF!</v>
      </c>
      <c r="AK3" s="23"/>
      <c r="AL3" s="23"/>
    </row>
    <row r="4" spans="1:38" s="10" customFormat="1" ht="17.399999999999999" x14ac:dyDescent="0.45">
      <c r="B4" s="11"/>
      <c r="O4" s="34" t="s">
        <v>23</v>
      </c>
      <c r="P4" s="34"/>
      <c r="Q4" s="34"/>
      <c r="AJ4" s="26"/>
      <c r="AK4" s="23"/>
      <c r="AL4" s="23"/>
    </row>
    <row r="5" spans="1:38" s="10" customFormat="1" ht="17.399999999999999" x14ac:dyDescent="0.45">
      <c r="B5" s="11"/>
      <c r="AJ5" s="28" t="e">
        <v>#REF!</v>
      </c>
      <c r="AK5" s="23"/>
      <c r="AL5" s="23"/>
    </row>
    <row r="6" spans="1:38" s="10" customFormat="1" ht="17.399999999999999" x14ac:dyDescent="0.45">
      <c r="B6" s="3" t="s">
        <v>24</v>
      </c>
      <c r="C6" s="4">
        <v>2025</v>
      </c>
      <c r="D6" s="4">
        <v>2026</v>
      </c>
      <c r="E6" s="4">
        <v>2027</v>
      </c>
      <c r="F6" s="4">
        <v>2028</v>
      </c>
      <c r="G6" s="4">
        <v>2029</v>
      </c>
      <c r="H6" s="4">
        <v>2030</v>
      </c>
      <c r="I6" s="4">
        <v>2031</v>
      </c>
      <c r="J6" s="4">
        <v>2032</v>
      </c>
      <c r="K6" s="4">
        <v>2033</v>
      </c>
      <c r="L6" s="4">
        <v>2034</v>
      </c>
      <c r="M6" s="4">
        <v>2035</v>
      </c>
      <c r="N6" s="4">
        <v>2036</v>
      </c>
      <c r="O6" s="4">
        <v>2037</v>
      </c>
      <c r="P6" s="4">
        <v>2038</v>
      </c>
      <c r="Q6" s="4">
        <v>2039</v>
      </c>
      <c r="R6" s="4">
        <v>2040</v>
      </c>
      <c r="S6" s="4">
        <v>2041</v>
      </c>
      <c r="T6" s="4">
        <v>2042</v>
      </c>
      <c r="U6" s="4">
        <v>2043</v>
      </c>
      <c r="V6" s="4">
        <v>2044</v>
      </c>
      <c r="W6" s="4">
        <v>2045</v>
      </c>
      <c r="X6" s="4">
        <v>2046</v>
      </c>
      <c r="Y6" s="4">
        <v>2047</v>
      </c>
      <c r="Z6" s="4">
        <v>2048</v>
      </c>
      <c r="AA6" s="4">
        <v>2049</v>
      </c>
      <c r="AB6" s="4">
        <v>2050</v>
      </c>
      <c r="AC6" s="4">
        <v>2051</v>
      </c>
      <c r="AD6" s="4">
        <v>2052</v>
      </c>
      <c r="AE6" s="4">
        <v>2053</v>
      </c>
      <c r="AF6" s="4">
        <v>2054</v>
      </c>
      <c r="AG6" s="4" t="s">
        <v>4</v>
      </c>
      <c r="AI6" s="26"/>
      <c r="AJ6" s="23"/>
      <c r="AK6" s="23"/>
    </row>
    <row r="7" spans="1:38" s="10" customFormat="1" ht="17.399999999999999" x14ac:dyDescent="0.45">
      <c r="B7" s="5" t="s">
        <v>5</v>
      </c>
      <c r="C7" s="2">
        <v>0</v>
      </c>
      <c r="D7" s="2">
        <v>6.1914259999999999E-2</v>
      </c>
      <c r="E7" s="2">
        <v>2.06381E-2</v>
      </c>
      <c r="F7" s="2">
        <v>1.9420529999999998E-2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f t="shared" ref="AG7:AG18" si="0">SUM(C7:AF7)</f>
        <v>0.10197288999999998</v>
      </c>
      <c r="AI7" s="28"/>
      <c r="AJ7" s="23"/>
      <c r="AK7" s="23"/>
    </row>
    <row r="8" spans="1:38" s="10" customFormat="1" ht="17.399999999999999" x14ac:dyDescent="0.45">
      <c r="B8" s="5" t="s">
        <v>6</v>
      </c>
      <c r="C8" s="2">
        <v>0</v>
      </c>
      <c r="D8" s="2">
        <v>58.580790790000002</v>
      </c>
      <c r="E8" s="2">
        <v>57.478767360000006</v>
      </c>
      <c r="F8" s="2">
        <v>56.376743919999996</v>
      </c>
      <c r="G8" s="2">
        <v>55.27472049</v>
      </c>
      <c r="H8" s="2">
        <v>41.922697060000004</v>
      </c>
      <c r="I8" s="2">
        <v>28.563890609999998</v>
      </c>
      <c r="J8" s="2">
        <v>15.19830116</v>
      </c>
      <c r="K8" s="2">
        <v>14.082711700000001</v>
      </c>
      <c r="L8" s="2">
        <v>12.967122249999999</v>
      </c>
      <c r="M8" s="2">
        <v>11.851532789999998</v>
      </c>
      <c r="N8" s="2">
        <v>10.776748980000001</v>
      </c>
      <c r="O8" s="2">
        <v>9.6203538900000005</v>
      </c>
      <c r="P8" s="2">
        <v>8.5047644299999998</v>
      </c>
      <c r="Q8" s="2">
        <v>7.3891749800000008</v>
      </c>
      <c r="R8" s="2">
        <v>6.2735855300000001</v>
      </c>
      <c r="S8" s="2">
        <v>5.1579960800000002</v>
      </c>
      <c r="T8" s="2">
        <v>4.3238990199999998</v>
      </c>
      <c r="U8" s="2">
        <v>3.7439151699999997</v>
      </c>
      <c r="V8" s="2">
        <v>3.1639313299999996</v>
      </c>
      <c r="W8" s="2">
        <v>2.6239108299999998</v>
      </c>
      <c r="X8" s="2">
        <v>2.0906733399999999</v>
      </c>
      <c r="Y8" s="2">
        <v>1.5642188600000002</v>
      </c>
      <c r="Z8" s="2">
        <v>1.03776438</v>
      </c>
      <c r="AA8" s="2">
        <v>0.51130989999999998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f t="shared" si="0"/>
        <v>419.07952485000004</v>
      </c>
      <c r="AI8" s="26"/>
      <c r="AJ8" s="23"/>
      <c r="AK8" s="23"/>
    </row>
    <row r="9" spans="1:38" s="10" customFormat="1" ht="17.399999999999999" x14ac:dyDescent="0.45">
      <c r="B9" s="5" t="s">
        <v>7</v>
      </c>
      <c r="C9" s="2">
        <v>79.424118480000004</v>
      </c>
      <c r="D9" s="2">
        <v>77.008919829999982</v>
      </c>
      <c r="E9" s="2">
        <v>73.434692459999994</v>
      </c>
      <c r="F9" s="2">
        <v>69.983809659999991</v>
      </c>
      <c r="G9" s="2">
        <v>66.843226760000007</v>
      </c>
      <c r="H9" s="2">
        <v>64.542446679999998</v>
      </c>
      <c r="I9" s="2">
        <v>62.241666599999995</v>
      </c>
      <c r="J9" s="2">
        <v>60.014996379999999</v>
      </c>
      <c r="K9" s="2">
        <v>57.640106430000003</v>
      </c>
      <c r="L9" s="2">
        <v>55.339326349999993</v>
      </c>
      <c r="M9" s="2">
        <v>53.038546259999997</v>
      </c>
      <c r="N9" s="2">
        <v>51.23333719</v>
      </c>
      <c r="O9" s="2">
        <v>49.505692709999998</v>
      </c>
      <c r="P9" s="2">
        <v>47.93318982000001</v>
      </c>
      <c r="Q9" s="2">
        <v>46.941119430000001</v>
      </c>
      <c r="R9" s="2">
        <v>46.758823630000002</v>
      </c>
      <c r="S9" s="2">
        <v>46.715631710000004</v>
      </c>
      <c r="T9" s="2">
        <v>46.673713550000002</v>
      </c>
      <c r="U9" s="2">
        <v>46.631795390000001</v>
      </c>
      <c r="V9" s="2">
        <v>46.590224620000001</v>
      </c>
      <c r="W9" s="2">
        <v>46.547959069999997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f t="shared" si="0"/>
        <v>1195.0433430099999</v>
      </c>
      <c r="AI9" s="26"/>
      <c r="AJ9" s="23"/>
      <c r="AK9" s="23"/>
    </row>
    <row r="10" spans="1:38" s="10" customFormat="1" ht="17.399999999999999" x14ac:dyDescent="0.45">
      <c r="B10" s="5" t="s">
        <v>8</v>
      </c>
      <c r="C10" s="2">
        <v>140.88630928000003</v>
      </c>
      <c r="D10" s="2">
        <v>119.16787069000002</v>
      </c>
      <c r="E10" s="2">
        <v>117.97604169999998</v>
      </c>
      <c r="F10" s="2">
        <v>116.65842799999999</v>
      </c>
      <c r="G10" s="2">
        <v>115.03306632999998</v>
      </c>
      <c r="H10" s="2">
        <v>113.50863871999999</v>
      </c>
      <c r="I10" s="2">
        <v>111.98421111</v>
      </c>
      <c r="J10" s="2">
        <v>110.52721360999999</v>
      </c>
      <c r="K10" s="2">
        <v>92.560355860000001</v>
      </c>
      <c r="L10" s="2">
        <v>74.660928249999998</v>
      </c>
      <c r="M10" s="2">
        <v>56.761500600000026</v>
      </c>
      <c r="N10" s="2">
        <v>55.21766044999999</v>
      </c>
      <c r="O10" s="2">
        <v>53.765692739999992</v>
      </c>
      <c r="P10" s="2">
        <v>52.543868840000009</v>
      </c>
      <c r="Q10" s="2">
        <v>51.58657393999998</v>
      </c>
      <c r="R10" s="2">
        <v>50.643731750000001</v>
      </c>
      <c r="S10" s="2">
        <v>49.705895829999996</v>
      </c>
      <c r="T10" s="2">
        <v>49.422020429999996</v>
      </c>
      <c r="U10" s="2">
        <v>49.256360729999997</v>
      </c>
      <c r="V10" s="2">
        <v>35.1517032</v>
      </c>
      <c r="W10" s="2">
        <v>0.10788771000000001</v>
      </c>
      <c r="X10" s="2">
        <v>6.4901199999999992E-2</v>
      </c>
      <c r="Y10" s="2">
        <v>2.1914689999999997E-2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f t="shared" si="0"/>
        <v>1617.2127756599998</v>
      </c>
      <c r="AI10" s="26"/>
      <c r="AJ10" s="23"/>
      <c r="AK10" s="23"/>
    </row>
    <row r="11" spans="1:38" s="10" customFormat="1" ht="17.399999999999999" x14ac:dyDescent="0.45">
      <c r="B11" s="5" t="s">
        <v>9</v>
      </c>
      <c r="C11" s="2">
        <v>69.398733140000004</v>
      </c>
      <c r="D11" s="2">
        <v>65.451752530000007</v>
      </c>
      <c r="E11" s="2">
        <v>65.001316540000005</v>
      </c>
      <c r="F11" s="2">
        <v>64.605029079999994</v>
      </c>
      <c r="G11" s="2">
        <v>64.100444600000003</v>
      </c>
      <c r="H11" s="2">
        <v>63.73594508</v>
      </c>
      <c r="I11" s="2">
        <v>63.376554759999998</v>
      </c>
      <c r="J11" s="2">
        <v>63.062839370000006</v>
      </c>
      <c r="K11" s="2">
        <v>62.657774109999998</v>
      </c>
      <c r="L11" s="2">
        <v>62.298383770000001</v>
      </c>
      <c r="M11" s="2">
        <v>61.938993449999998</v>
      </c>
      <c r="N11" s="2">
        <v>61.617335740000001</v>
      </c>
      <c r="O11" s="2">
        <v>61.220212789999998</v>
      </c>
      <c r="P11" s="2">
        <v>60.860822470000009</v>
      </c>
      <c r="Q11" s="2">
        <v>60.501432139999999</v>
      </c>
      <c r="R11" s="2">
        <v>60.171832099999996</v>
      </c>
      <c r="S11" s="2">
        <v>59.782651480000006</v>
      </c>
      <c r="T11" s="2">
        <v>59.423261159999996</v>
      </c>
      <c r="U11" s="2">
        <v>59.063870840000007</v>
      </c>
      <c r="V11" s="2">
        <v>58.726328459999998</v>
      </c>
      <c r="W11" s="2">
        <v>58.34509018</v>
      </c>
      <c r="X11" s="2">
        <v>57.985699850000003</v>
      </c>
      <c r="Y11" s="2">
        <v>57.626309519999992</v>
      </c>
      <c r="Z11" s="2">
        <v>57.28082483</v>
      </c>
      <c r="AA11" s="2">
        <v>56.90752887</v>
      </c>
      <c r="AB11" s="2">
        <v>56.548138549999997</v>
      </c>
      <c r="AC11" s="2">
        <v>56.18874821</v>
      </c>
      <c r="AD11" s="2">
        <v>55.835321189999995</v>
      </c>
      <c r="AE11" s="2">
        <v>37.219967559999994</v>
      </c>
      <c r="AF11" s="2">
        <v>18.61992532</v>
      </c>
      <c r="AG11" s="2">
        <f t="shared" si="0"/>
        <v>1759.55306769</v>
      </c>
      <c r="AI11" s="26"/>
      <c r="AJ11" s="23"/>
      <c r="AK11" s="23"/>
    </row>
    <row r="12" spans="1:38" s="10" customFormat="1" ht="17.399999999999999" x14ac:dyDescent="0.45">
      <c r="B12" s="5" t="s">
        <v>10</v>
      </c>
      <c r="C12" s="2">
        <v>18.840153730000004</v>
      </c>
      <c r="D12" s="2">
        <v>18.594973370000002</v>
      </c>
      <c r="E12" s="2">
        <v>18.395533850000003</v>
      </c>
      <c r="F12" s="2">
        <v>17.367585070000001</v>
      </c>
      <c r="G12" s="2">
        <v>16.149826660000002</v>
      </c>
      <c r="H12" s="2">
        <v>14.96748373</v>
      </c>
      <c r="I12" s="2">
        <v>13.805701920000002</v>
      </c>
      <c r="J12" s="2">
        <v>12.713392170000002</v>
      </c>
      <c r="K12" s="2">
        <v>11.482138259999999</v>
      </c>
      <c r="L12" s="2">
        <v>10.320356430000004</v>
      </c>
      <c r="M12" s="2">
        <v>9.1585746100000005</v>
      </c>
      <c r="N12" s="2">
        <v>8.0407311999999997</v>
      </c>
      <c r="O12" s="2">
        <v>6.83501095</v>
      </c>
      <c r="P12" s="2">
        <v>5.72627358</v>
      </c>
      <c r="Q12" s="2">
        <v>4.6604343999999998</v>
      </c>
      <c r="R12" s="2">
        <v>3.6143457900000002</v>
      </c>
      <c r="S12" s="2">
        <v>2.5400916999999996</v>
      </c>
      <c r="T12" s="2">
        <v>1.49692373</v>
      </c>
      <c r="U12" s="2">
        <v>1.3771698300000002</v>
      </c>
      <c r="V12" s="2">
        <v>1.26432481</v>
      </c>
      <c r="W12" s="2">
        <v>1.13766203</v>
      </c>
      <c r="X12" s="2">
        <v>1.0179081400000001</v>
      </c>
      <c r="Y12" s="2">
        <v>0.89815423999999999</v>
      </c>
      <c r="Z12" s="2">
        <v>0.78267726999999998</v>
      </c>
      <c r="AA12" s="2">
        <v>0.65864643999999994</v>
      </c>
      <c r="AB12" s="2">
        <v>0.53889254000000009</v>
      </c>
      <c r="AC12" s="2">
        <v>0.41913865</v>
      </c>
      <c r="AD12" s="2">
        <v>0.30102971999999995</v>
      </c>
      <c r="AE12" s="2">
        <v>0.17963085000000001</v>
      </c>
      <c r="AF12" s="2">
        <v>5.9876949999999998E-2</v>
      </c>
      <c r="AG12" s="2">
        <f t="shared" si="0"/>
        <v>203.34464262000003</v>
      </c>
      <c r="AI12" s="26"/>
      <c r="AJ12" s="23"/>
      <c r="AK12" s="23"/>
    </row>
    <row r="13" spans="1:38" s="10" customFormat="1" ht="17.399999999999999" x14ac:dyDescent="0.45">
      <c r="B13" s="5" t="s">
        <v>11</v>
      </c>
      <c r="C13" s="2">
        <v>8.1206380000000009E-2</v>
      </c>
      <c r="D13" s="2">
        <v>4.0603199999999999E-2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f t="shared" si="0"/>
        <v>0.12180958</v>
      </c>
      <c r="AI13" s="26"/>
      <c r="AJ13" s="23"/>
      <c r="AK13" s="23"/>
    </row>
    <row r="14" spans="1:38" s="10" customFormat="1" ht="17.399999999999999" x14ac:dyDescent="0.45">
      <c r="B14" s="5" t="s">
        <v>12</v>
      </c>
      <c r="C14" s="2">
        <v>58.766649950000001</v>
      </c>
      <c r="D14" s="2">
        <v>57.682826149999997</v>
      </c>
      <c r="E14" s="2">
        <v>56.598770489999993</v>
      </c>
      <c r="F14" s="2">
        <v>55.618387290000001</v>
      </c>
      <c r="G14" s="2">
        <v>42.180659169999998</v>
      </c>
      <c r="H14" s="2">
        <v>28.846603510000001</v>
      </c>
      <c r="I14" s="2">
        <v>15.499203019999999</v>
      </c>
      <c r="J14" s="2">
        <v>14.48137049</v>
      </c>
      <c r="K14" s="2">
        <v>13.30440203</v>
      </c>
      <c r="L14" s="2">
        <v>12.207001530000001</v>
      </c>
      <c r="M14" s="2">
        <v>11.109601039999999</v>
      </c>
      <c r="N14" s="2">
        <v>10.06751657</v>
      </c>
      <c r="O14" s="2">
        <v>8.9148000400000011</v>
      </c>
      <c r="P14" s="2">
        <v>7.8173995499999993</v>
      </c>
      <c r="Q14" s="2">
        <v>6.7199990600000001</v>
      </c>
      <c r="R14" s="2">
        <v>5.6536626399999994</v>
      </c>
      <c r="S14" s="2">
        <v>4.5386644600000006</v>
      </c>
      <c r="T14" s="2">
        <v>3.9681368699999999</v>
      </c>
      <c r="U14" s="2">
        <v>3.3976092900000001</v>
      </c>
      <c r="V14" s="2">
        <v>2.86246541</v>
      </c>
      <c r="W14" s="2">
        <v>2.3155217599999998</v>
      </c>
      <c r="X14" s="2">
        <v>1.7976507800000001</v>
      </c>
      <c r="Y14" s="2">
        <v>1.2797798</v>
      </c>
      <c r="Z14" s="2">
        <v>0.76611826000000005</v>
      </c>
      <c r="AA14" s="2">
        <v>0.24403782999999998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f t="shared" si="0"/>
        <v>426.63883699000019</v>
      </c>
      <c r="AI14" s="26"/>
      <c r="AJ14" s="23"/>
      <c r="AK14" s="23"/>
    </row>
    <row r="15" spans="1:38" s="10" customFormat="1" ht="17.399999999999999" x14ac:dyDescent="0.45">
      <c r="B15" s="5" t="s">
        <v>13</v>
      </c>
      <c r="C15" s="2">
        <v>79.319675970000006</v>
      </c>
      <c r="D15" s="2">
        <v>75.700226099999981</v>
      </c>
      <c r="E15" s="2">
        <v>72.061126570000013</v>
      </c>
      <c r="F15" s="2">
        <v>68.422027020000002</v>
      </c>
      <c r="G15" s="2">
        <v>66.010502520000003</v>
      </c>
      <c r="H15" s="2">
        <v>63.67158796999999</v>
      </c>
      <c r="I15" s="2">
        <v>61.332673409999998</v>
      </c>
      <c r="J15" s="2">
        <v>58.99375882999999</v>
      </c>
      <c r="K15" s="2">
        <v>56.654844290000007</v>
      </c>
      <c r="L15" s="2">
        <v>54.315929729999993</v>
      </c>
      <c r="M15" s="2">
        <v>52.21576383</v>
      </c>
      <c r="N15" s="2">
        <v>50.354346539999995</v>
      </c>
      <c r="O15" s="2">
        <v>48.755780059999999</v>
      </c>
      <c r="P15" s="2">
        <v>47.157213589999998</v>
      </c>
      <c r="Q15" s="2">
        <v>46.78267761</v>
      </c>
      <c r="R15" s="2">
        <v>46.740064680000003</v>
      </c>
      <c r="S15" s="2">
        <v>46.697451740000005</v>
      </c>
      <c r="T15" s="2">
        <v>46.6548388</v>
      </c>
      <c r="U15" s="2">
        <v>46.612225860000002</v>
      </c>
      <c r="V15" s="2">
        <v>46.569612919999997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f t="shared" si="0"/>
        <v>1135.02232804</v>
      </c>
      <c r="AI15" s="26"/>
      <c r="AJ15" s="23"/>
      <c r="AK15" s="23"/>
    </row>
    <row r="16" spans="1:38" s="10" customFormat="1" ht="17.399999999999999" x14ac:dyDescent="0.45">
      <c r="B16" s="5" t="s">
        <v>14</v>
      </c>
      <c r="C16" s="2">
        <v>119.88233621000002</v>
      </c>
      <c r="D16" s="2">
        <v>118.68395871000001</v>
      </c>
      <c r="E16" s="2">
        <v>117.48558122000001</v>
      </c>
      <c r="F16" s="2">
        <v>115.8920262</v>
      </c>
      <c r="G16" s="2">
        <v>114.3592226</v>
      </c>
      <c r="H16" s="2">
        <v>112.82641902000003</v>
      </c>
      <c r="I16" s="2">
        <v>111.29361542000002</v>
      </c>
      <c r="J16" s="2">
        <v>93.385811840000002</v>
      </c>
      <c r="K16" s="2">
        <v>75.47800823</v>
      </c>
      <c r="L16" s="2">
        <v>57.570204630000013</v>
      </c>
      <c r="M16" s="2">
        <v>56.037401039999992</v>
      </c>
      <c r="N16" s="2">
        <v>54.504597460000006</v>
      </c>
      <c r="O16" s="2">
        <v>53.078471469999982</v>
      </c>
      <c r="P16" s="2">
        <v>52.081719859999993</v>
      </c>
      <c r="Q16" s="2">
        <v>51.119012159999997</v>
      </c>
      <c r="R16" s="2">
        <v>50.179384419999984</v>
      </c>
      <c r="S16" s="2">
        <v>49.566713400000005</v>
      </c>
      <c r="T16" s="2">
        <v>49.279037250000002</v>
      </c>
      <c r="U16" s="2">
        <v>35.173314549999994</v>
      </c>
      <c r="V16" s="2">
        <v>0.13009185000000001</v>
      </c>
      <c r="W16" s="2">
        <v>8.6869149999999992E-2</v>
      </c>
      <c r="X16" s="2">
        <v>4.3646449999999996E-2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f t="shared" si="0"/>
        <v>1488.1374431400004</v>
      </c>
      <c r="AI16" s="26"/>
      <c r="AJ16" s="23"/>
      <c r="AK16" s="23"/>
    </row>
    <row r="17" spans="1:38" x14ac:dyDescent="0.35">
      <c r="B17" s="5" t="s">
        <v>15</v>
      </c>
      <c r="C17" s="2">
        <v>65.848577489999997</v>
      </c>
      <c r="D17" s="2">
        <v>65.400178749999995</v>
      </c>
      <c r="E17" s="2">
        <v>64.942276980000003</v>
      </c>
      <c r="F17" s="2">
        <v>64.484375220000004</v>
      </c>
      <c r="G17" s="2">
        <v>64.101424420000001</v>
      </c>
      <c r="H17" s="2">
        <v>63.702209869999997</v>
      </c>
      <c r="I17" s="2">
        <v>63.336862799999999</v>
      </c>
      <c r="J17" s="2">
        <v>62.971515719999999</v>
      </c>
      <c r="K17" s="2">
        <v>62.606168650000001</v>
      </c>
      <c r="L17" s="2">
        <v>62.240821570000001</v>
      </c>
      <c r="M17" s="2">
        <v>61.875474500000003</v>
      </c>
      <c r="N17" s="2">
        <v>61.510127429999997</v>
      </c>
      <c r="O17" s="2">
        <v>61.144780350000005</v>
      </c>
      <c r="P17" s="2">
        <v>60.77943329</v>
      </c>
      <c r="Q17" s="2">
        <v>60.414086210000001</v>
      </c>
      <c r="R17" s="2">
        <v>60.048739140000002</v>
      </c>
      <c r="S17" s="2">
        <v>59.683392060000003</v>
      </c>
      <c r="T17" s="2">
        <v>59.318044989999997</v>
      </c>
      <c r="U17" s="2">
        <v>58.952697919999991</v>
      </c>
      <c r="V17" s="2">
        <v>58.587350840000006</v>
      </c>
      <c r="W17" s="2">
        <v>58.222003770000001</v>
      </c>
      <c r="X17" s="2">
        <v>57.856656699999995</v>
      </c>
      <c r="Y17" s="2">
        <v>57.491309629999996</v>
      </c>
      <c r="Z17" s="2">
        <v>57.125962560000005</v>
      </c>
      <c r="AA17" s="2">
        <v>56.760615480000006</v>
      </c>
      <c r="AB17" s="2">
        <v>56.395268410000007</v>
      </c>
      <c r="AC17" s="2">
        <v>56.029921330000001</v>
      </c>
      <c r="AD17" s="2">
        <v>55.664574259999995</v>
      </c>
      <c r="AE17" s="2">
        <v>37.049227189999996</v>
      </c>
      <c r="AF17" s="2">
        <v>18.452886159999998</v>
      </c>
      <c r="AG17" s="2">
        <f t="shared" si="0"/>
        <v>1752.99696369</v>
      </c>
      <c r="AI17" s="21"/>
      <c r="AJ17" s="24"/>
      <c r="AL17" s="1"/>
    </row>
    <row r="18" spans="1:38" x14ac:dyDescent="0.35">
      <c r="B18" s="5" t="s">
        <v>16</v>
      </c>
      <c r="C18" s="2">
        <v>18.797411210000003</v>
      </c>
      <c r="D18" s="2">
        <v>18.596875870000002</v>
      </c>
      <c r="E18" s="2">
        <v>17.932096640000001</v>
      </c>
      <c r="F18" s="2">
        <v>16.803073530000002</v>
      </c>
      <c r="G18" s="2">
        <v>15.633805280000002</v>
      </c>
      <c r="H18" s="2">
        <v>14.46564004</v>
      </c>
      <c r="I18" s="2">
        <v>13.29747478</v>
      </c>
      <c r="J18" s="2">
        <v>12.12930955</v>
      </c>
      <c r="K18" s="2">
        <v>10.961144309999998</v>
      </c>
      <c r="L18" s="2">
        <v>9.7929790699999995</v>
      </c>
      <c r="M18" s="2">
        <v>8.6248138300000008</v>
      </c>
      <c r="N18" s="2">
        <v>7.4566485600000005</v>
      </c>
      <c r="O18" s="2">
        <v>6.2935843299999998</v>
      </c>
      <c r="P18" s="2">
        <v>5.2218889099999988</v>
      </c>
      <c r="Q18" s="2">
        <v>4.1501935000000003</v>
      </c>
      <c r="R18" s="2">
        <v>3.0784980800000001</v>
      </c>
      <c r="S18" s="2">
        <v>2.0295984099999997</v>
      </c>
      <c r="T18" s="2">
        <v>1.4449426399999998</v>
      </c>
      <c r="U18" s="2">
        <v>1.3245307500000001</v>
      </c>
      <c r="V18" s="2">
        <v>1.2041188700000001</v>
      </c>
      <c r="W18" s="2">
        <v>1.0837069799999999</v>
      </c>
      <c r="X18" s="2">
        <v>0.96329509000000002</v>
      </c>
      <c r="Y18" s="2">
        <v>0.84288320999999999</v>
      </c>
      <c r="Z18" s="2">
        <v>0.72247131999999992</v>
      </c>
      <c r="AA18" s="2">
        <v>0.60205943999999989</v>
      </c>
      <c r="AB18" s="2">
        <v>0.48164754999999998</v>
      </c>
      <c r="AC18" s="2">
        <v>0.36123565999999996</v>
      </c>
      <c r="AD18" s="2">
        <v>0.24082377999999999</v>
      </c>
      <c r="AE18" s="2">
        <v>0.12041188999999999</v>
      </c>
      <c r="AF18" s="2">
        <v>0</v>
      </c>
      <c r="AG18" s="2">
        <f t="shared" si="0"/>
        <v>194.65716308</v>
      </c>
      <c r="AI18" s="21"/>
      <c r="AJ18" s="24"/>
      <c r="AL18" s="1"/>
    </row>
    <row r="19" spans="1:38" x14ac:dyDescent="0.35">
      <c r="B19" s="7" t="s">
        <v>4</v>
      </c>
      <c r="C19" s="25">
        <f t="shared" ref="C19:AD19" si="1">SUM(C7:C18)</f>
        <v>651.24517184000001</v>
      </c>
      <c r="D19" s="25">
        <f t="shared" si="1"/>
        <v>674.97089024999991</v>
      </c>
      <c r="E19" s="25">
        <f t="shared" si="1"/>
        <v>661.32684190999998</v>
      </c>
      <c r="F19" s="25">
        <f t="shared" si="1"/>
        <v>646.23090551999996</v>
      </c>
      <c r="G19" s="25">
        <f t="shared" si="1"/>
        <v>619.68689883000013</v>
      </c>
      <c r="H19" s="25">
        <f t="shared" si="1"/>
        <v>582.18967168000017</v>
      </c>
      <c r="I19" s="25">
        <f t="shared" si="1"/>
        <v>544.73185443</v>
      </c>
      <c r="J19" s="25">
        <f t="shared" si="1"/>
        <v>503.47850912000007</v>
      </c>
      <c r="K19" s="25">
        <f t="shared" si="1"/>
        <v>457.42765387000009</v>
      </c>
      <c r="L19" s="25">
        <f t="shared" si="1"/>
        <v>411.71305358000001</v>
      </c>
      <c r="M19" s="25">
        <f t="shared" si="1"/>
        <v>382.61220194999999</v>
      </c>
      <c r="N19" s="25">
        <f t="shared" si="1"/>
        <v>370.77905012000002</v>
      </c>
      <c r="O19" s="25">
        <f t="shared" si="1"/>
        <v>359.13437932999994</v>
      </c>
      <c r="P19" s="25">
        <f t="shared" si="1"/>
        <v>348.62657434000005</v>
      </c>
      <c r="Q19" s="25">
        <f t="shared" si="1"/>
        <v>340.26470342999994</v>
      </c>
      <c r="R19" s="25">
        <f t="shared" si="1"/>
        <v>333.16266775999992</v>
      </c>
      <c r="S19" s="25">
        <f t="shared" si="1"/>
        <v>326.41808687000008</v>
      </c>
      <c r="T19" s="25">
        <f t="shared" si="1"/>
        <v>322.00481844000001</v>
      </c>
      <c r="U19" s="25">
        <f t="shared" si="1"/>
        <v>305.53349032999995</v>
      </c>
      <c r="V19" s="25">
        <f t="shared" si="1"/>
        <v>254.25015231</v>
      </c>
      <c r="W19" s="25">
        <f t="shared" si="1"/>
        <v>170.47061147999997</v>
      </c>
      <c r="X19" s="25">
        <f t="shared" si="1"/>
        <v>121.82043155</v>
      </c>
      <c r="Y19" s="25">
        <f t="shared" si="1"/>
        <v>119.72456994999999</v>
      </c>
      <c r="Z19" s="25">
        <f t="shared" si="1"/>
        <v>117.71581862000001</v>
      </c>
      <c r="AA19" s="25">
        <f t="shared" si="1"/>
        <v>115.68419796000001</v>
      </c>
      <c r="AB19" s="25">
        <f t="shared" si="1"/>
        <v>113.96394705000002</v>
      </c>
      <c r="AC19" s="25">
        <f t="shared" si="1"/>
        <v>112.99904385000001</v>
      </c>
      <c r="AD19" s="25">
        <f t="shared" si="1"/>
        <v>112.04174895</v>
      </c>
      <c r="AE19" s="25">
        <f>SUM(AE7:AE18)</f>
        <v>74.569237489999992</v>
      </c>
      <c r="AF19" s="25">
        <f t="shared" ref="AF19" si="2">SUM(AF7:AF18)</f>
        <v>37.132688430000002</v>
      </c>
      <c r="AG19" s="25">
        <f>SUM(AG7:AG18)</f>
        <v>10191.909871240003</v>
      </c>
      <c r="AI19" s="21"/>
      <c r="AJ19" s="24"/>
      <c r="AL19" s="1"/>
    </row>
    <row r="20" spans="1:38" x14ac:dyDescent="0.35">
      <c r="AH20" s="9">
        <f>SUM(C19:AF19)</f>
        <v>10191.909871239999</v>
      </c>
    </row>
    <row r="21" spans="1:38" x14ac:dyDescent="0.35">
      <c r="AH21" s="17"/>
    </row>
    <row r="22" spans="1:38" s="10" customFormat="1" ht="17.399999999999999" x14ac:dyDescent="0.45">
      <c r="B22" s="34" t="s">
        <v>0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I22" s="22"/>
    </row>
    <row r="23" spans="1:38" s="10" customFormat="1" ht="17.399999999999999" x14ac:dyDescent="0.45">
      <c r="B23" s="34" t="s">
        <v>28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I23" s="22"/>
    </row>
    <row r="24" spans="1:38" s="10" customFormat="1" ht="17.399999999999999" x14ac:dyDescent="0.45">
      <c r="A24" s="11"/>
      <c r="B24" s="34" t="s">
        <v>2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I24" s="22"/>
    </row>
    <row r="25" spans="1:38" s="10" customFormat="1" ht="17.399999999999999" x14ac:dyDescent="0.45">
      <c r="B25" s="11"/>
    </row>
    <row r="26" spans="1:38" x14ac:dyDescent="0.35">
      <c r="B26" s="3" t="s">
        <v>3</v>
      </c>
      <c r="C26" s="4">
        <v>2025</v>
      </c>
      <c r="D26" s="4">
        <v>2026</v>
      </c>
      <c r="E26" s="4">
        <v>2027</v>
      </c>
      <c r="F26" s="4">
        <v>2028</v>
      </c>
      <c r="G26" s="4">
        <v>2029</v>
      </c>
      <c r="H26" s="4">
        <v>2030</v>
      </c>
      <c r="I26" s="4">
        <v>2031</v>
      </c>
      <c r="J26" s="4">
        <v>2032</v>
      </c>
      <c r="K26" s="4">
        <v>2033</v>
      </c>
      <c r="L26" s="4">
        <v>2034</v>
      </c>
      <c r="M26" s="4">
        <v>2035</v>
      </c>
      <c r="N26" s="4">
        <v>2036</v>
      </c>
      <c r="O26" s="4">
        <v>2037</v>
      </c>
      <c r="P26" s="4">
        <v>2038</v>
      </c>
      <c r="Q26" s="4">
        <v>2039</v>
      </c>
      <c r="R26" s="4">
        <v>2040</v>
      </c>
      <c r="S26" s="4">
        <v>2041</v>
      </c>
      <c r="T26" s="4" t="s">
        <v>4</v>
      </c>
      <c r="U26" s="29"/>
      <c r="AJ26" s="1"/>
      <c r="AK26" s="1"/>
      <c r="AL26" s="1"/>
    </row>
    <row r="27" spans="1:38" x14ac:dyDescent="0.35">
      <c r="B27" s="5" t="s">
        <v>5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f t="shared" ref="T27:T38" si="3">SUM(C27:S27)</f>
        <v>0</v>
      </c>
      <c r="U27" s="9"/>
      <c r="AJ27" s="1"/>
      <c r="AK27" s="1"/>
      <c r="AL27" s="1"/>
    </row>
    <row r="28" spans="1:38" x14ac:dyDescent="0.35">
      <c r="B28" s="5" t="s">
        <v>6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f t="shared" si="3"/>
        <v>0</v>
      </c>
      <c r="U28" s="9"/>
      <c r="W28" s="9"/>
      <c r="AJ28" s="1"/>
      <c r="AK28" s="1"/>
      <c r="AL28" s="1"/>
    </row>
    <row r="29" spans="1:38" x14ac:dyDescent="0.35">
      <c r="B29" s="5" t="s">
        <v>7</v>
      </c>
      <c r="C29" s="13">
        <v>6652.8023138900007</v>
      </c>
      <c r="D29" s="13">
        <v>6193.9883614799992</v>
      </c>
      <c r="E29" s="13">
        <v>5735.1744090699995</v>
      </c>
      <c r="F29" s="13">
        <v>5305.5116194100001</v>
      </c>
      <c r="G29" s="13">
        <v>4817.5465042700007</v>
      </c>
      <c r="H29" s="13">
        <v>4358.7325518500002</v>
      </c>
      <c r="I29" s="13">
        <v>3899.9185994400004</v>
      </c>
      <c r="J29" s="13">
        <v>3460.1162749200003</v>
      </c>
      <c r="K29" s="13">
        <v>2982.2906946399999</v>
      </c>
      <c r="L29" s="13">
        <v>2523.4767422199998</v>
      </c>
      <c r="M29" s="13">
        <v>2064.66278981</v>
      </c>
      <c r="N29" s="13">
        <v>1614.7209304400001</v>
      </c>
      <c r="O29" s="13">
        <v>1147.034885</v>
      </c>
      <c r="P29" s="13">
        <v>688.22093259999997</v>
      </c>
      <c r="Q29" s="13">
        <v>229.40698018000001</v>
      </c>
      <c r="R29" s="13">
        <v>0</v>
      </c>
      <c r="S29" s="13">
        <v>0</v>
      </c>
      <c r="T29" s="13">
        <f t="shared" si="3"/>
        <v>51673.60458922002</v>
      </c>
      <c r="U29" s="9"/>
      <c r="AJ29" s="1"/>
      <c r="AK29" s="1"/>
      <c r="AL29" s="1"/>
    </row>
    <row r="30" spans="1:38" x14ac:dyDescent="0.35">
      <c r="B30" s="5" t="s">
        <v>8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f t="shared" si="3"/>
        <v>0</v>
      </c>
      <c r="U30" s="9"/>
      <c r="W30" s="9"/>
      <c r="AJ30" s="1"/>
      <c r="AK30" s="1"/>
      <c r="AL30" s="1"/>
    </row>
    <row r="31" spans="1:38" x14ac:dyDescent="0.35">
      <c r="B31" s="5" t="s">
        <v>9</v>
      </c>
      <c r="C31" s="13">
        <v>4437.7892224999996</v>
      </c>
      <c r="D31" s="13">
        <v>4284.7620079799999</v>
      </c>
      <c r="E31" s="13">
        <v>3978.70757895</v>
      </c>
      <c r="F31" s="13">
        <v>3692.9440513000004</v>
      </c>
      <c r="G31" s="13">
        <v>3366.5987208899996</v>
      </c>
      <c r="H31" s="13">
        <v>3060.5442918600002</v>
      </c>
      <c r="I31" s="13">
        <v>2754.4898628299998</v>
      </c>
      <c r="J31" s="13">
        <v>2461.9627013899999</v>
      </c>
      <c r="K31" s="13">
        <v>2142.3810047699999</v>
      </c>
      <c r="L31" s="13">
        <v>1836.32657574</v>
      </c>
      <c r="M31" s="13">
        <v>1530.2721467000001</v>
      </c>
      <c r="N31" s="13">
        <v>1230.9813514699999</v>
      </c>
      <c r="O31" s="13">
        <v>918.16328864000002</v>
      </c>
      <c r="P31" s="13">
        <v>612.10885960999997</v>
      </c>
      <c r="Q31" s="13">
        <v>306.05443057999997</v>
      </c>
      <c r="R31" s="13">
        <v>0</v>
      </c>
      <c r="S31" s="13">
        <v>0</v>
      </c>
      <c r="T31" s="13">
        <f t="shared" si="3"/>
        <v>36614.086095209997</v>
      </c>
      <c r="U31" s="9"/>
      <c r="W31" s="9"/>
      <c r="AJ31" s="1"/>
      <c r="AK31" s="1"/>
      <c r="AL31" s="1"/>
    </row>
    <row r="32" spans="1:38" x14ac:dyDescent="0.35">
      <c r="B32" s="5" t="s">
        <v>10</v>
      </c>
      <c r="C32" s="13">
        <v>4988.1473308300001</v>
      </c>
      <c r="D32" s="13">
        <v>4988.1473308300001</v>
      </c>
      <c r="E32" s="13">
        <v>4988.1473308300001</v>
      </c>
      <c r="F32" s="13">
        <v>4669.6544074899994</v>
      </c>
      <c r="G32" s="13">
        <v>4300.1270097500001</v>
      </c>
      <c r="H32" s="13">
        <v>3956.1168492100001</v>
      </c>
      <c r="I32" s="13">
        <v>3612.10668867</v>
      </c>
      <c r="J32" s="13">
        <v>3286.0531024499996</v>
      </c>
      <c r="K32" s="13">
        <v>2924.0863675800001</v>
      </c>
      <c r="L32" s="13">
        <v>2580.0762070400001</v>
      </c>
      <c r="M32" s="13">
        <v>2236.0660465000001</v>
      </c>
      <c r="N32" s="13">
        <v>1902.45179742</v>
      </c>
      <c r="O32" s="13">
        <v>1548.0457254200001</v>
      </c>
      <c r="P32" s="13">
        <v>1204.0355648900002</v>
      </c>
      <c r="Q32" s="13">
        <v>860.02540435000003</v>
      </c>
      <c r="R32" s="13">
        <v>518.85049239</v>
      </c>
      <c r="S32" s="13">
        <v>172.00508326000002</v>
      </c>
      <c r="T32" s="13">
        <f t="shared" si="3"/>
        <v>48734.142738910006</v>
      </c>
      <c r="U32" s="9"/>
      <c r="W32" s="9"/>
      <c r="AJ32" s="1"/>
      <c r="AK32" s="1"/>
      <c r="AL32" s="1"/>
    </row>
    <row r="33" spans="2:38" x14ac:dyDescent="0.35">
      <c r="B33" s="5" t="s">
        <v>11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f t="shared" si="3"/>
        <v>0</v>
      </c>
      <c r="U33" s="9"/>
      <c r="V33" s="2"/>
      <c r="AJ33" s="1"/>
      <c r="AK33" s="1"/>
      <c r="AL33" s="1"/>
    </row>
    <row r="34" spans="2:38" x14ac:dyDescent="0.35">
      <c r="B34" s="5" t="s">
        <v>12</v>
      </c>
      <c r="C34" s="13">
        <v>0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f t="shared" si="3"/>
        <v>0</v>
      </c>
      <c r="U34" s="9"/>
      <c r="AJ34" s="1"/>
      <c r="AK34" s="1"/>
      <c r="AL34" s="1"/>
    </row>
    <row r="35" spans="2:38" x14ac:dyDescent="0.35">
      <c r="B35" s="5" t="s">
        <v>13</v>
      </c>
      <c r="C35" s="13">
        <v>6529.8604537700003</v>
      </c>
      <c r="D35" s="13">
        <v>6063.4418502199997</v>
      </c>
      <c r="E35" s="13">
        <v>5597.0232466699999</v>
      </c>
      <c r="F35" s="13">
        <v>5130.6046431300001</v>
      </c>
      <c r="G35" s="13">
        <v>4664.1860395799995</v>
      </c>
      <c r="H35" s="13">
        <v>4197.76743601</v>
      </c>
      <c r="I35" s="13">
        <v>3731.3488324700002</v>
      </c>
      <c r="J35" s="13">
        <v>3264.9302289099996</v>
      </c>
      <c r="K35" s="13">
        <v>2798.5116253599995</v>
      </c>
      <c r="L35" s="13">
        <v>2332.0930218199996</v>
      </c>
      <c r="M35" s="13">
        <v>1865.6744182600003</v>
      </c>
      <c r="N35" s="13">
        <v>1399.2558147</v>
      </c>
      <c r="O35" s="13">
        <v>932.83721115000014</v>
      </c>
      <c r="P35" s="13">
        <v>466.41860760000003</v>
      </c>
      <c r="Q35" s="13">
        <v>0</v>
      </c>
      <c r="R35" s="13">
        <v>0</v>
      </c>
      <c r="S35" s="13">
        <v>0</v>
      </c>
      <c r="T35" s="13">
        <f t="shared" si="3"/>
        <v>48973.953429649999</v>
      </c>
      <c r="U35" s="9"/>
      <c r="AJ35" s="1"/>
      <c r="AK35" s="1"/>
      <c r="AL35" s="1"/>
    </row>
    <row r="36" spans="2:38" x14ac:dyDescent="0.35">
      <c r="B36" s="5" t="s">
        <v>14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f t="shared" si="3"/>
        <v>0</v>
      </c>
      <c r="U36" s="9"/>
      <c r="AJ36" s="1"/>
      <c r="AK36" s="1"/>
      <c r="AL36" s="1"/>
    </row>
    <row r="37" spans="2:38" x14ac:dyDescent="0.35">
      <c r="B37" s="5" t="s">
        <v>15</v>
      </c>
      <c r="C37" s="13">
        <v>4511.3437400000003</v>
      </c>
      <c r="D37" s="13">
        <v>4200.2165856299998</v>
      </c>
      <c r="E37" s="13">
        <v>3889.08943125</v>
      </c>
      <c r="F37" s="13">
        <v>3577.96227688</v>
      </c>
      <c r="G37" s="13">
        <v>3266.8351225000001</v>
      </c>
      <c r="H37" s="13">
        <v>2955.7079681300002</v>
      </c>
      <c r="I37" s="13">
        <v>2644.5808137499998</v>
      </c>
      <c r="J37" s="13">
        <v>2333.4536593800003</v>
      </c>
      <c r="K37" s="13">
        <v>2022.3265050099999</v>
      </c>
      <c r="L37" s="13">
        <v>1711.19935063</v>
      </c>
      <c r="M37" s="13">
        <v>1400.0721962600001</v>
      </c>
      <c r="N37" s="13">
        <v>1088.9450418800002</v>
      </c>
      <c r="O37" s="13">
        <v>777.81788750999999</v>
      </c>
      <c r="P37" s="13">
        <v>466.69073313000001</v>
      </c>
      <c r="Q37" s="13">
        <v>155.56357875999998</v>
      </c>
      <c r="R37" s="13">
        <v>0</v>
      </c>
      <c r="S37" s="13">
        <v>0</v>
      </c>
      <c r="T37" s="13">
        <f t="shared" si="3"/>
        <v>35001.804890699997</v>
      </c>
      <c r="U37" s="9"/>
      <c r="AJ37" s="1"/>
      <c r="AK37" s="1"/>
      <c r="AL37" s="1"/>
    </row>
    <row r="38" spans="2:38" x14ac:dyDescent="0.35">
      <c r="B38" s="5" t="s">
        <v>16</v>
      </c>
      <c r="C38" s="13">
        <v>5015.5547337500002</v>
      </c>
      <c r="D38" s="13">
        <v>5015.5547337500002</v>
      </c>
      <c r="E38" s="13">
        <v>4842.6045706200002</v>
      </c>
      <c r="F38" s="13">
        <v>4496.7042443700002</v>
      </c>
      <c r="G38" s="13">
        <v>4150.8039181000004</v>
      </c>
      <c r="H38" s="13">
        <v>3804.9035918500003</v>
      </c>
      <c r="I38" s="13">
        <v>3459.00326559</v>
      </c>
      <c r="J38" s="13">
        <v>3113.10293933</v>
      </c>
      <c r="K38" s="13">
        <v>2767.2026130699996</v>
      </c>
      <c r="L38" s="13">
        <v>2421.3022868199996</v>
      </c>
      <c r="M38" s="13">
        <v>2075.4019605500002</v>
      </c>
      <c r="N38" s="13">
        <v>1729.5016342899999</v>
      </c>
      <c r="O38" s="13">
        <v>1383.60130804</v>
      </c>
      <c r="P38" s="13">
        <v>1037.7009817799999</v>
      </c>
      <c r="Q38" s="13">
        <v>691.80065551999996</v>
      </c>
      <c r="R38" s="13">
        <v>345.90032925999998</v>
      </c>
      <c r="S38" s="13">
        <v>0</v>
      </c>
      <c r="T38" s="13">
        <f t="shared" si="3"/>
        <v>46350.643766690002</v>
      </c>
      <c r="U38" s="9"/>
      <c r="V38" s="2"/>
      <c r="W38" s="1">
        <v>0</v>
      </c>
      <c r="AJ38" s="1"/>
      <c r="AK38" s="1"/>
      <c r="AL38" s="1"/>
    </row>
    <row r="39" spans="2:38" x14ac:dyDescent="0.35">
      <c r="B39" s="7" t="s">
        <v>4</v>
      </c>
      <c r="C39" s="14">
        <f t="shared" ref="C39:S39" si="4">SUM(C27:C38)</f>
        <v>32135.49779474</v>
      </c>
      <c r="D39" s="14">
        <f t="shared" si="4"/>
        <v>30746.110869889995</v>
      </c>
      <c r="E39" s="14">
        <f t="shared" si="4"/>
        <v>29030.746567390001</v>
      </c>
      <c r="F39" s="14">
        <f t="shared" si="4"/>
        <v>26873.381242579999</v>
      </c>
      <c r="G39" s="14">
        <f t="shared" si="4"/>
        <v>24566.097315090003</v>
      </c>
      <c r="H39" s="14">
        <f t="shared" si="4"/>
        <v>22333.772688910001</v>
      </c>
      <c r="I39" s="14">
        <f t="shared" si="4"/>
        <v>20101.448062749998</v>
      </c>
      <c r="J39" s="14">
        <f t="shared" si="4"/>
        <v>17919.618906380001</v>
      </c>
      <c r="K39" s="14">
        <f t="shared" si="4"/>
        <v>15636.798810429998</v>
      </c>
      <c r="L39" s="14">
        <f t="shared" si="4"/>
        <v>13404.474184269999</v>
      </c>
      <c r="M39" s="14">
        <f t="shared" si="4"/>
        <v>11172.14955808</v>
      </c>
      <c r="N39" s="14">
        <f t="shared" si="4"/>
        <v>8965.8565701999996</v>
      </c>
      <c r="O39" s="14">
        <f t="shared" si="4"/>
        <v>6707.5003057600006</v>
      </c>
      <c r="P39" s="14">
        <f t="shared" si="4"/>
        <v>4475.1756796099999</v>
      </c>
      <c r="Q39" s="14">
        <f t="shared" si="4"/>
        <v>2242.8510493899998</v>
      </c>
      <c r="R39" s="14">
        <f t="shared" si="4"/>
        <v>864.75082165000003</v>
      </c>
      <c r="S39" s="14">
        <f t="shared" si="4"/>
        <v>172.00508326000002</v>
      </c>
      <c r="T39" s="14">
        <f>SUM(T27:T38)</f>
        <v>267348.23551038001</v>
      </c>
      <c r="U39" s="31">
        <f>SUM(C39:S39)</f>
        <v>267348.23551038001</v>
      </c>
      <c r="V39" s="13"/>
      <c r="W39" s="32"/>
      <c r="AJ39" s="1"/>
      <c r="AK39" s="1"/>
      <c r="AL39" s="1"/>
    </row>
    <row r="40" spans="2:38" x14ac:dyDescent="0.35">
      <c r="AJ40" s="1"/>
      <c r="AK40" s="2"/>
      <c r="AL40" s="1"/>
    </row>
    <row r="42" spans="2:38" s="10" customFormat="1" ht="17.399999999999999" x14ac:dyDescent="0.45">
      <c r="B42" s="34" t="s">
        <v>0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</row>
    <row r="43" spans="2:38" s="10" customFormat="1" ht="17.399999999999999" x14ac:dyDescent="0.45">
      <c r="B43" s="34" t="s">
        <v>29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</row>
    <row r="44" spans="2:38" s="10" customFormat="1" ht="17.399999999999999" x14ac:dyDescent="0.45">
      <c r="B44" s="34" t="s">
        <v>18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</row>
    <row r="45" spans="2:38" s="10" customFormat="1" ht="17.399999999999999" x14ac:dyDescent="0.45">
      <c r="B45" s="10">
        <v>1000</v>
      </c>
    </row>
    <row r="46" spans="2:38" x14ac:dyDescent="0.35">
      <c r="B46" s="3" t="s">
        <v>3</v>
      </c>
      <c r="C46" s="4">
        <v>2025</v>
      </c>
      <c r="D46" s="4">
        <v>2026</v>
      </c>
      <c r="E46" s="4">
        <v>2027</v>
      </c>
      <c r="F46" s="4">
        <v>2028</v>
      </c>
      <c r="G46" s="4">
        <v>2029</v>
      </c>
      <c r="H46" s="4">
        <v>2030</v>
      </c>
      <c r="I46" s="4">
        <v>2031</v>
      </c>
      <c r="J46" s="4">
        <v>2032</v>
      </c>
      <c r="K46" s="4">
        <v>2033</v>
      </c>
      <c r="L46" s="4">
        <v>2034</v>
      </c>
      <c r="M46" s="4">
        <v>2035</v>
      </c>
      <c r="N46" s="4">
        <v>2036</v>
      </c>
      <c r="O46" s="4">
        <v>2037</v>
      </c>
      <c r="P46" s="4">
        <v>2038</v>
      </c>
      <c r="Q46" s="4">
        <v>2039</v>
      </c>
      <c r="R46" s="4">
        <v>2040</v>
      </c>
      <c r="S46" s="4">
        <v>2041</v>
      </c>
      <c r="T46" s="4">
        <v>2042</v>
      </c>
      <c r="U46" s="4">
        <v>2043</v>
      </c>
      <c r="V46" s="4">
        <v>2044</v>
      </c>
      <c r="W46" s="4">
        <v>2045</v>
      </c>
      <c r="X46" s="4" t="s">
        <v>4</v>
      </c>
      <c r="AA46" s="29"/>
      <c r="AC46" s="2"/>
      <c r="AD46" s="2"/>
      <c r="AJ46" s="1"/>
      <c r="AK46" s="1"/>
      <c r="AL46" s="1"/>
    </row>
    <row r="47" spans="2:38" x14ac:dyDescent="0.35">
      <c r="B47" s="18" t="s">
        <v>5</v>
      </c>
      <c r="C47" s="2">
        <v>0</v>
      </c>
      <c r="D47" s="2">
        <v>28.651919950358373</v>
      </c>
      <c r="E47" s="2">
        <v>27.767324691484415</v>
      </c>
      <c r="F47" s="2">
        <v>25.988320258007473</v>
      </c>
      <c r="G47" s="2">
        <v>23.149980045688491</v>
      </c>
      <c r="H47" s="2">
        <v>19.639247112006423</v>
      </c>
      <c r="I47" s="2">
        <v>16.128514178324345</v>
      </c>
      <c r="J47" s="2">
        <v>12.620954587893985</v>
      </c>
      <c r="K47" s="2">
        <v>9.9383370604690935</v>
      </c>
      <c r="L47" s="2">
        <v>8.2389354695851402</v>
      </c>
      <c r="M47" s="2">
        <v>7.2004192988680629</v>
      </c>
      <c r="N47" s="2">
        <v>6.4426854739926087</v>
      </c>
      <c r="O47" s="2">
        <v>5.6849516249406804</v>
      </c>
      <c r="P47" s="2">
        <v>4.9272177738852259</v>
      </c>
      <c r="Q47" s="2">
        <v>4.1694839620997719</v>
      </c>
      <c r="R47" s="2">
        <v>3.4117501110443174</v>
      </c>
      <c r="S47" s="2">
        <v>2.6540162599888628</v>
      </c>
      <c r="T47" s="2">
        <v>1.8962824482034093</v>
      </c>
      <c r="U47" s="2">
        <v>1.1385485971479554</v>
      </c>
      <c r="V47" s="2">
        <v>0.38526715786804422</v>
      </c>
      <c r="W47" s="2">
        <v>0</v>
      </c>
      <c r="X47" s="2">
        <f t="shared" ref="X47:X58" si="5">SUM(C47:W47)</f>
        <v>210.03415606185661</v>
      </c>
      <c r="AA47" s="2"/>
      <c r="AJ47" s="1"/>
      <c r="AK47" s="1"/>
      <c r="AL47" s="1"/>
    </row>
    <row r="48" spans="2:38" x14ac:dyDescent="0.35">
      <c r="B48" s="18" t="s">
        <v>6</v>
      </c>
      <c r="C48" s="2">
        <v>0</v>
      </c>
      <c r="D48" s="2">
        <v>0.71912770509977808</v>
      </c>
      <c r="E48" s="2">
        <v>0.67917617516629714</v>
      </c>
      <c r="F48" s="2">
        <v>0.63922463414634145</v>
      </c>
      <c r="G48" s="2">
        <v>0.59927309312638566</v>
      </c>
      <c r="H48" s="2">
        <v>0.5593215521064302</v>
      </c>
      <c r="I48" s="2">
        <v>0.51937001108647451</v>
      </c>
      <c r="J48" s="2">
        <v>0.47941847006651889</v>
      </c>
      <c r="K48" s="2">
        <v>0.43946692904656315</v>
      </c>
      <c r="L48" s="2">
        <v>0.39951539911308204</v>
      </c>
      <c r="M48" s="2">
        <v>0.35956385809312635</v>
      </c>
      <c r="N48" s="2">
        <v>0.31961231707317073</v>
      </c>
      <c r="O48" s="2">
        <v>0.2796607760532151</v>
      </c>
      <c r="P48" s="2">
        <v>0.23970923503325944</v>
      </c>
      <c r="Q48" s="2">
        <v>0.19975769401330376</v>
      </c>
      <c r="R48" s="2">
        <v>0.15980615299334811</v>
      </c>
      <c r="S48" s="2">
        <v>0.11985462305986695</v>
      </c>
      <c r="T48" s="2">
        <v>7.9903082039911311E-2</v>
      </c>
      <c r="U48" s="2">
        <v>3.9951541019955655E-2</v>
      </c>
      <c r="V48" s="2">
        <v>0</v>
      </c>
      <c r="W48" s="2">
        <v>0</v>
      </c>
      <c r="X48" s="2">
        <f t="shared" si="5"/>
        <v>6.8317132483370289</v>
      </c>
      <c r="AA48" s="2"/>
      <c r="AB48" s="2"/>
      <c r="AJ48" s="1"/>
      <c r="AK48" s="1"/>
      <c r="AL48" s="1"/>
    </row>
    <row r="49" spans="2:38" x14ac:dyDescent="0.35">
      <c r="B49" s="18" t="s">
        <v>7</v>
      </c>
      <c r="C49" s="2">
        <v>1.5463758907415732</v>
      </c>
      <c r="D49" s="2">
        <v>1.7420870967279811</v>
      </c>
      <c r="E49" s="2">
        <v>1.610001508078732</v>
      </c>
      <c r="F49" s="2">
        <v>1.4773372477545059</v>
      </c>
      <c r="G49" s="2">
        <v>1.3284385097856002</v>
      </c>
      <c r="H49" s="2">
        <v>1.1876570009589675</v>
      </c>
      <c r="I49" s="2">
        <v>1.0468755129320721</v>
      </c>
      <c r="J49" s="2">
        <v>0.92720534901096197</v>
      </c>
      <c r="K49" s="2">
        <v>0.81336290958435165</v>
      </c>
      <c r="L49" s="2">
        <v>0.70461498489771945</v>
      </c>
      <c r="M49" s="2">
        <v>0.59586707129756178</v>
      </c>
      <c r="N49" s="2">
        <v>0.48981042942025338</v>
      </c>
      <c r="O49" s="2">
        <v>0.37837124547045764</v>
      </c>
      <c r="P49" s="2">
        <v>0.29759648558758311</v>
      </c>
      <c r="Q49" s="2">
        <v>0.25182456762749444</v>
      </c>
      <c r="R49" s="2">
        <v>0.21425956762749446</v>
      </c>
      <c r="S49" s="2">
        <v>0.17434008869179601</v>
      </c>
      <c r="T49" s="2">
        <v>0.13559783813747228</v>
      </c>
      <c r="U49" s="2">
        <v>9.6855609756097555E-2</v>
      </c>
      <c r="V49" s="2">
        <v>5.8434434589800438E-2</v>
      </c>
      <c r="W49" s="2">
        <v>1.9371119733924615E-2</v>
      </c>
      <c r="X49" s="2">
        <f t="shared" si="5"/>
        <v>15.096284468412401</v>
      </c>
      <c r="AA49" s="2"/>
      <c r="AB49" s="2"/>
      <c r="AJ49" s="1"/>
      <c r="AK49" s="1"/>
      <c r="AL49" s="1"/>
    </row>
    <row r="50" spans="2:38" x14ac:dyDescent="0.35">
      <c r="B50" s="18" t="s">
        <v>8</v>
      </c>
      <c r="C50" s="2">
        <v>31.422742177431903</v>
      </c>
      <c r="D50" s="2">
        <v>29.189130897577471</v>
      </c>
      <c r="E50" s="2">
        <v>28.082033694423949</v>
      </c>
      <c r="F50" s="2">
        <v>26.2309022520982</v>
      </c>
      <c r="G50" s="2">
        <v>22.683488747027358</v>
      </c>
      <c r="H50" s="2">
        <v>19.137382016526761</v>
      </c>
      <c r="I50" s="2">
        <v>15.591275297112647</v>
      </c>
      <c r="J50" s="2">
        <v>12.461790858937475</v>
      </c>
      <c r="K50" s="2">
        <v>9.7301190025762434</v>
      </c>
      <c r="L50" s="2">
        <v>8.1602599958228286</v>
      </c>
      <c r="M50" s="2">
        <v>7.11583760798315</v>
      </c>
      <c r="N50" s="2">
        <v>6.3011718598453346</v>
      </c>
      <c r="O50" s="2">
        <v>5.3500789669247331</v>
      </c>
      <c r="P50" s="2">
        <v>4.4671996277622883</v>
      </c>
      <c r="Q50" s="2">
        <v>3.7427888826211055</v>
      </c>
      <c r="R50" s="2">
        <v>3.052292494898238</v>
      </c>
      <c r="S50" s="2">
        <v>2.2939673661587423</v>
      </c>
      <c r="T50" s="2">
        <v>1.5695566210175604</v>
      </c>
      <c r="U50" s="2">
        <v>0.84514587587637868</v>
      </c>
      <c r="V50" s="2">
        <v>0.12209169979592951</v>
      </c>
      <c r="W50" s="2">
        <v>0</v>
      </c>
      <c r="X50" s="2">
        <f t="shared" si="5"/>
        <v>237.54925594241828</v>
      </c>
      <c r="AA50" s="2"/>
      <c r="AJ50" s="1"/>
      <c r="AK50" s="1"/>
      <c r="AL50" s="1"/>
    </row>
    <row r="51" spans="2:38" x14ac:dyDescent="0.35">
      <c r="B51" s="18" t="s">
        <v>9</v>
      </c>
      <c r="C51" s="2">
        <v>6.6163062684634593</v>
      </c>
      <c r="D51" s="2">
        <v>6.2624996785664857</v>
      </c>
      <c r="E51" s="2">
        <v>6.0466188326582033</v>
      </c>
      <c r="F51" s="2">
        <v>5.6485175180201397</v>
      </c>
      <c r="G51" s="2">
        <v>5.1886495512104247</v>
      </c>
      <c r="H51" s="2">
        <v>4.7596649156905357</v>
      </c>
      <c r="I51" s="2">
        <v>4.3306802697626461</v>
      </c>
      <c r="J51" s="2">
        <v>3.9231454363384746</v>
      </c>
      <c r="K51" s="2">
        <v>3.4727109883148684</v>
      </c>
      <c r="L51" s="2">
        <v>3.0437263423869796</v>
      </c>
      <c r="M51" s="2">
        <v>2.6147417068670911</v>
      </c>
      <c r="N51" s="2">
        <v>2.1977733435703337</v>
      </c>
      <c r="O51" s="2">
        <v>1.7567724254193127</v>
      </c>
      <c r="P51" s="2">
        <v>1.3277877794914239</v>
      </c>
      <c r="Q51" s="2">
        <v>0.89880314397153471</v>
      </c>
      <c r="R51" s="2">
        <v>0.47240124039419373</v>
      </c>
      <c r="S51" s="2">
        <v>0.21310380001960555</v>
      </c>
      <c r="T51" s="2">
        <v>0</v>
      </c>
      <c r="U51" s="2">
        <v>0</v>
      </c>
      <c r="V51" s="2">
        <v>0</v>
      </c>
      <c r="W51" s="2">
        <v>0</v>
      </c>
      <c r="X51" s="2">
        <f t="shared" si="5"/>
        <v>58.77390324114571</v>
      </c>
      <c r="AA51" s="2"/>
      <c r="AC51" s="2"/>
      <c r="AD51" s="2"/>
      <c r="AJ51" s="1"/>
      <c r="AK51" s="1"/>
      <c r="AL51" s="1"/>
    </row>
    <row r="52" spans="2:38" x14ac:dyDescent="0.35">
      <c r="B52" s="18" t="s">
        <v>10</v>
      </c>
      <c r="C52" s="2">
        <v>2.7653037678208792</v>
      </c>
      <c r="D52" s="2">
        <v>1.9824718557671457</v>
      </c>
      <c r="E52" s="2">
        <v>1.1996399437134115</v>
      </c>
      <c r="F52" s="2">
        <v>0.41894316469737164</v>
      </c>
      <c r="G52" s="2">
        <v>2.2571496546076576E-2</v>
      </c>
      <c r="H52" s="2">
        <v>1.6930360545557594E-2</v>
      </c>
      <c r="I52" s="2">
        <v>1.1289224545038608E-2</v>
      </c>
      <c r="J52" s="2">
        <v>5.6480885445196246E-3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6.5115576715162396E-2</v>
      </c>
      <c r="W52" s="2">
        <v>0</v>
      </c>
      <c r="X52" s="2">
        <f t="shared" si="5"/>
        <v>6.4879134788951625</v>
      </c>
      <c r="AA52" s="2"/>
      <c r="AC52" s="2"/>
      <c r="AD52" s="2"/>
      <c r="AJ52" s="1"/>
      <c r="AK52" s="1"/>
      <c r="AL52" s="1"/>
    </row>
    <row r="53" spans="2:38" x14ac:dyDescent="0.35">
      <c r="B53" s="18" t="s">
        <v>11</v>
      </c>
      <c r="C53" s="2">
        <v>29.718657165833662</v>
      </c>
      <c r="D53" s="2">
        <v>28.353050700219946</v>
      </c>
      <c r="E53" s="2">
        <v>26.932589450746605</v>
      </c>
      <c r="F53" s="2">
        <v>24.751654782139607</v>
      </c>
      <c r="G53" s="2">
        <v>21.395752641257662</v>
      </c>
      <c r="H53" s="2">
        <v>17.885164896045655</v>
      </c>
      <c r="I53" s="2">
        <v>14.374577152837173</v>
      </c>
      <c r="J53" s="2">
        <v>11.159643727567124</v>
      </c>
      <c r="K53" s="2">
        <v>9.0538819371314183</v>
      </c>
      <c r="L53" s="2">
        <v>7.6619322130234737</v>
      </c>
      <c r="M53" s="2">
        <v>6.8217474588170104</v>
      </c>
      <c r="N53" s="2">
        <v>6.0644975918129536</v>
      </c>
      <c r="O53" s="2">
        <v>5.3065701598262356</v>
      </c>
      <c r="P53" s="2">
        <v>4.5489814992443733</v>
      </c>
      <c r="Q53" s="2">
        <v>3.7913928628389852</v>
      </c>
      <c r="R53" s="2">
        <v>3.0339494018136643</v>
      </c>
      <c r="S53" s="2">
        <v>2.2762155769382102</v>
      </c>
      <c r="T53" s="2">
        <v>1.5186269032663484</v>
      </c>
      <c r="U53" s="2">
        <v>0.76103825377096046</v>
      </c>
      <c r="V53" s="2">
        <v>0</v>
      </c>
      <c r="W53" s="2">
        <v>0</v>
      </c>
      <c r="X53" s="2">
        <f t="shared" si="5"/>
        <v>225.40992437513108</v>
      </c>
      <c r="AA53" s="2"/>
      <c r="AC53" s="2"/>
      <c r="AD53" s="2"/>
      <c r="AJ53" s="1"/>
      <c r="AK53" s="1"/>
      <c r="AL53" s="1"/>
    </row>
    <row r="54" spans="2:38" x14ac:dyDescent="0.35">
      <c r="B54" s="18" t="s">
        <v>12</v>
      </c>
      <c r="C54" s="2">
        <v>0.7270528824833703</v>
      </c>
      <c r="D54" s="2">
        <v>0.68775272727272718</v>
      </c>
      <c r="E54" s="2">
        <v>0.64845257206208418</v>
      </c>
      <c r="F54" s="2">
        <v>0.61251789356984476</v>
      </c>
      <c r="G54" s="2">
        <v>0.56985225055432365</v>
      </c>
      <c r="H54" s="2">
        <v>0.53055209534368075</v>
      </c>
      <c r="I54" s="2">
        <v>0.49125194013303769</v>
      </c>
      <c r="J54" s="2">
        <v>0.45444875831485593</v>
      </c>
      <c r="K54" s="2">
        <v>0.41265162971175168</v>
      </c>
      <c r="L54" s="2">
        <v>0.37335147450110867</v>
      </c>
      <c r="M54" s="2">
        <v>0.33405131929046561</v>
      </c>
      <c r="N54" s="2">
        <v>0.29637962305986693</v>
      </c>
      <c r="O54" s="2">
        <v>0.2554510088691796</v>
      </c>
      <c r="P54" s="2">
        <v>0.21615085365853659</v>
      </c>
      <c r="Q54" s="2">
        <v>0.17685069844789356</v>
      </c>
      <c r="R54" s="2">
        <v>0.13831048780487804</v>
      </c>
      <c r="S54" s="2">
        <v>9.8250388026607544E-2</v>
      </c>
      <c r="T54" s="2">
        <v>5.8950232815964523E-2</v>
      </c>
      <c r="U54" s="2">
        <v>1.9650077605321507E-2</v>
      </c>
      <c r="V54" s="2">
        <v>0</v>
      </c>
      <c r="W54" s="2">
        <v>0</v>
      </c>
      <c r="X54" s="2">
        <f t="shared" si="5"/>
        <v>7.1019289135254979</v>
      </c>
      <c r="AA54" s="2"/>
      <c r="AB54" s="2"/>
      <c r="AC54" s="2"/>
      <c r="AD54" s="2"/>
      <c r="AJ54" s="1"/>
      <c r="AK54" s="1"/>
      <c r="AL54" s="1"/>
    </row>
    <row r="55" spans="2:38" x14ac:dyDescent="0.35">
      <c r="B55" s="18" t="s">
        <v>13</v>
      </c>
      <c r="C55" s="2">
        <v>1.8228267298214427</v>
      </c>
      <c r="D55" s="2">
        <v>1.7082440747346355</v>
      </c>
      <c r="E55" s="2">
        <v>1.5651291802463712</v>
      </c>
      <c r="F55" s="2">
        <v>1.4220142843185033</v>
      </c>
      <c r="G55" s="2">
        <v>1.2788993897638468</v>
      </c>
      <c r="H55" s="2">
        <v>1.1357844938359787</v>
      </c>
      <c r="I55" s="2">
        <v>0.99266960353042599</v>
      </c>
      <c r="J55" s="2">
        <v>0.88211923654957713</v>
      </c>
      <c r="K55" s="2">
        <v>0.77156887094193949</v>
      </c>
      <c r="L55" s="2">
        <v>0.66101851504756526</v>
      </c>
      <c r="M55" s="2">
        <v>0.55046814943992772</v>
      </c>
      <c r="N55" s="2">
        <v>0.43991778245907875</v>
      </c>
      <c r="O55" s="2">
        <v>0.32936741685144122</v>
      </c>
      <c r="P55" s="2">
        <v>0.27569064301552104</v>
      </c>
      <c r="Q55" s="2">
        <v>0.23630626385809311</v>
      </c>
      <c r="R55" s="2">
        <v>0.19692188470066518</v>
      </c>
      <c r="S55" s="2">
        <v>0.15753750554323726</v>
      </c>
      <c r="T55" s="2">
        <v>0.11815313747228381</v>
      </c>
      <c r="U55" s="2">
        <v>7.8768758314855872E-2</v>
      </c>
      <c r="V55" s="2">
        <v>3.9384379157427936E-2</v>
      </c>
      <c r="W55" s="2">
        <v>0</v>
      </c>
      <c r="X55" s="2">
        <f t="shared" si="5"/>
        <v>14.66279029960282</v>
      </c>
      <c r="AA55" s="2"/>
      <c r="AC55" s="2"/>
      <c r="AD55" s="2"/>
      <c r="AJ55" s="1"/>
      <c r="AK55" s="1"/>
      <c r="AL55" s="1"/>
    </row>
    <row r="56" spans="2:38" x14ac:dyDescent="0.35">
      <c r="B56" s="18" t="s">
        <v>14</v>
      </c>
      <c r="C56" s="2">
        <v>30.844909604832257</v>
      </c>
      <c r="D56" s="2">
        <v>29.646271346175411</v>
      </c>
      <c r="E56" s="2">
        <v>28.027655423338242</v>
      </c>
      <c r="F56" s="2">
        <v>25.24186716477433</v>
      </c>
      <c r="G56" s="2">
        <v>21.580699709814184</v>
      </c>
      <c r="H56" s="2">
        <v>17.919532230677564</v>
      </c>
      <c r="I56" s="2">
        <v>14.258364736447421</v>
      </c>
      <c r="J56" s="2">
        <v>11.282587864350912</v>
      </c>
      <c r="K56" s="2">
        <v>9.0806969873987775</v>
      </c>
      <c r="L56" s="2">
        <v>7.7963686958056506</v>
      </c>
      <c r="M56" s="2">
        <v>6.8882003496521245</v>
      </c>
      <c r="N56" s="2">
        <v>5.9800319531421264</v>
      </c>
      <c r="O56" s="2">
        <v>5.071863593898601</v>
      </c>
      <c r="P56" s="2">
        <v>4.243364855711417</v>
      </c>
      <c r="Q56" s="2">
        <v>3.4945357496670493</v>
      </c>
      <c r="R56" s="2">
        <v>2.7457066698026815</v>
      </c>
      <c r="S56" s="2">
        <v>1.9968775768483136</v>
      </c>
      <c r="T56" s="2">
        <v>1.2480484708039461</v>
      </c>
      <c r="U56" s="2">
        <v>0.49921940402957848</v>
      </c>
      <c r="V56" s="2">
        <v>0</v>
      </c>
      <c r="W56" s="2">
        <v>0</v>
      </c>
      <c r="X56" s="2">
        <f t="shared" si="5"/>
        <v>227.84680238717056</v>
      </c>
      <c r="AA56" s="2"/>
      <c r="AC56" s="2"/>
      <c r="AD56" s="2"/>
      <c r="AJ56" s="1"/>
      <c r="AK56" s="1"/>
      <c r="AL56" s="1"/>
    </row>
    <row r="57" spans="2:38" x14ac:dyDescent="0.35">
      <c r="B57" s="18" t="s">
        <v>15</v>
      </c>
      <c r="C57" s="2">
        <v>6.4129323101297686</v>
      </c>
      <c r="D57" s="2">
        <v>6.1953820913399245</v>
      </c>
      <c r="E57" s="2">
        <v>5.8706945336267005</v>
      </c>
      <c r="F57" s="2">
        <v>5.4388696148171443</v>
      </c>
      <c r="G57" s="2">
        <v>5.007044707094062</v>
      </c>
      <c r="H57" s="2">
        <v>4.5752197882845067</v>
      </c>
      <c r="I57" s="2">
        <v>4.1433948909694243</v>
      </c>
      <c r="J57" s="2">
        <v>3.7591449357755597</v>
      </c>
      <c r="K57" s="2">
        <v>3.2797450644367871</v>
      </c>
      <c r="L57" s="2">
        <v>2.8479201456272309</v>
      </c>
      <c r="M57" s="2">
        <v>2.4160952379041496</v>
      </c>
      <c r="N57" s="2">
        <v>1.9842703190945934</v>
      </c>
      <c r="O57" s="2">
        <v>1.5524454113715118</v>
      </c>
      <c r="P57" s="2">
        <v>1.1206205029699559</v>
      </c>
      <c r="Q57" s="2">
        <v>0.68879559524687428</v>
      </c>
      <c r="R57" s="2">
        <v>0.34357891255728618</v>
      </c>
      <c r="S57" s="2">
        <v>0.10713735000985665</v>
      </c>
      <c r="T57" s="2">
        <v>0</v>
      </c>
      <c r="U57" s="2">
        <v>0</v>
      </c>
      <c r="V57" s="2">
        <v>0</v>
      </c>
      <c r="W57" s="2">
        <v>0</v>
      </c>
      <c r="X57" s="2">
        <f t="shared" si="5"/>
        <v>55.743291411255335</v>
      </c>
      <c r="AA57" s="30"/>
      <c r="AC57" s="2"/>
      <c r="AD57" s="2"/>
      <c r="AE57" s="17"/>
      <c r="AJ57" s="1"/>
      <c r="AK57" s="1"/>
      <c r="AL57" s="1"/>
    </row>
    <row r="58" spans="2:38" x14ac:dyDescent="0.35">
      <c r="B58" s="18" t="s">
        <v>16</v>
      </c>
      <c r="C58" s="2">
        <v>2.3866986432796002</v>
      </c>
      <c r="D58" s="2">
        <v>1.5995964540640037</v>
      </c>
      <c r="E58" s="2">
        <v>0.81249425376193274</v>
      </c>
      <c r="F58" s="2">
        <v>2.5392064546336069E-2</v>
      </c>
      <c r="G58" s="2">
        <v>1.9750928545817087E-2</v>
      </c>
      <c r="H58" s="2">
        <v>1.4109792545298101E-2</v>
      </c>
      <c r="I58" s="2">
        <v>8.4686565447791157E-3</v>
      </c>
      <c r="J58" s="2">
        <v>2.8275205442601318E-3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f t="shared" si="5"/>
        <v>4.8693383138320279</v>
      </c>
      <c r="AA58" s="30"/>
      <c r="AC58" s="2"/>
      <c r="AD58" s="2"/>
      <c r="AJ58" s="1"/>
      <c r="AK58" s="1"/>
      <c r="AL58" s="1"/>
    </row>
    <row r="59" spans="2:38" x14ac:dyDescent="0.35">
      <c r="B59" s="7" t="s">
        <v>4</v>
      </c>
      <c r="C59" s="25">
        <f>SUM(C47:C58)</f>
        <v>114.26380544083793</v>
      </c>
      <c r="D59" s="25">
        <f t="shared" ref="D59:W59" si="6">SUM(D47:D58)</f>
        <v>136.73753457790389</v>
      </c>
      <c r="E59" s="25">
        <f t="shared" si="6"/>
        <v>129.24181025930693</v>
      </c>
      <c r="F59" s="25">
        <f t="shared" si="6"/>
        <v>117.89556087888981</v>
      </c>
      <c r="G59" s="25">
        <f t="shared" si="6"/>
        <v>102.82440107041424</v>
      </c>
      <c r="H59" s="25">
        <f t="shared" si="6"/>
        <v>87.360566254567345</v>
      </c>
      <c r="I59" s="25">
        <f t="shared" si="6"/>
        <v>71.896731474225476</v>
      </c>
      <c r="J59" s="25">
        <f t="shared" si="6"/>
        <v>57.958934833894212</v>
      </c>
      <c r="K59" s="25">
        <f t="shared" si="6"/>
        <v>46.992541379611801</v>
      </c>
      <c r="L59" s="25">
        <f t="shared" si="6"/>
        <v>39.887643235810778</v>
      </c>
      <c r="M59" s="25">
        <f t="shared" si="6"/>
        <v>34.896992058212675</v>
      </c>
      <c r="N59" s="25">
        <f t="shared" si="6"/>
        <v>30.516150693470323</v>
      </c>
      <c r="O59" s="25">
        <f t="shared" si="6"/>
        <v>25.965532629625368</v>
      </c>
      <c r="P59" s="25">
        <f t="shared" si="6"/>
        <v>21.664319256359583</v>
      </c>
      <c r="Q59" s="25">
        <f t="shared" si="6"/>
        <v>17.650539420392107</v>
      </c>
      <c r="R59" s="25">
        <f t="shared" si="6"/>
        <v>13.768976923636766</v>
      </c>
      <c r="S59" s="25">
        <f t="shared" si="6"/>
        <v>10.0913005352851</v>
      </c>
      <c r="T59" s="25">
        <f t="shared" si="6"/>
        <v>6.6251187337568958</v>
      </c>
      <c r="U59" s="25">
        <f t="shared" si="6"/>
        <v>3.4791781175211036</v>
      </c>
      <c r="V59" s="25">
        <f t="shared" si="6"/>
        <v>0.67029324812636459</v>
      </c>
      <c r="W59" s="25">
        <f t="shared" si="6"/>
        <v>1.9371119733924615E-2</v>
      </c>
      <c r="X59" s="25">
        <f>SUM(X47:X58)</f>
        <v>1070.4073021415827</v>
      </c>
      <c r="Y59" s="9">
        <f>SUM(C59:W59)</f>
        <v>1070.4073021415827</v>
      </c>
      <c r="AA59" s="31"/>
      <c r="AJ59" s="1"/>
      <c r="AK59" s="1"/>
      <c r="AL59" s="1"/>
    </row>
    <row r="60" spans="2:38" x14ac:dyDescent="0.35">
      <c r="Y60" s="9">
        <f>+Y59-X59</f>
        <v>0</v>
      </c>
      <c r="AL60" s="1"/>
    </row>
  </sheetData>
  <mergeCells count="10">
    <mergeCell ref="B1:AF1"/>
    <mergeCell ref="B2:AF2"/>
    <mergeCell ref="B3:AF3"/>
    <mergeCell ref="O4:Q4"/>
    <mergeCell ref="B22:AF22"/>
    <mergeCell ref="B42:AI42"/>
    <mergeCell ref="B43:AI43"/>
    <mergeCell ref="B44:AI44"/>
    <mergeCell ref="B23:AF23"/>
    <mergeCell ref="B24:AF24"/>
  </mergeCells>
  <pageMargins left="0.7" right="0.7" top="0.75" bottom="0.75" header="0.3" footer="0.3"/>
  <pageSetup paperSize="9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EEA6307D80F14BAB3957142425D0C0" ma:contentTypeVersion="13" ma:contentTypeDescription="Crear nuevo documento." ma:contentTypeScope="" ma:versionID="2e4a87a7af6eb1949afed17d349c0425">
  <xsd:schema xmlns:xsd="http://www.w3.org/2001/XMLSchema" xmlns:xs="http://www.w3.org/2001/XMLSchema" xmlns:p="http://schemas.microsoft.com/office/2006/metadata/properties" xmlns:ns3="ca0b8503-558e-4550-823a-26f008707f9a" xmlns:ns4="9f1d2543-a317-404b-b796-299c7d331056" targetNamespace="http://schemas.microsoft.com/office/2006/metadata/properties" ma:root="true" ma:fieldsID="c105af2f04a213ee557be7aad119d1dd" ns3:_="" ns4:_="">
    <xsd:import namespace="ca0b8503-558e-4550-823a-26f008707f9a"/>
    <xsd:import namespace="9f1d2543-a317-404b-b796-299c7d3310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b8503-558e-4550-823a-26f008707f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1d2543-a317-404b-b796-299c7d331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85450A-0565-400A-AF67-153345971A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0b8503-558e-4550-823a-26f008707f9a"/>
    <ds:schemaRef ds:uri="9f1d2543-a317-404b-b796-299c7d331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C361C92-E479-4897-A436-E855A43974E1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ca0b8503-558e-4550-823a-26f008707f9a"/>
    <ds:schemaRef ds:uri="http://schemas.openxmlformats.org/package/2006/metadata/core-properties"/>
    <ds:schemaRef ds:uri="9f1d2543-a317-404b-b796-299c7d331056"/>
  </ds:schemaRefs>
</ds:datastoreItem>
</file>

<file path=customXml/itemProps3.xml><?xml version="1.0" encoding="utf-8"?>
<ds:datastoreItem xmlns:ds="http://schemas.openxmlformats.org/officeDocument/2006/customXml" ds:itemID="{C2918CC1-346B-4511-8828-30CC4E4FC5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Perfil Venc Interes DI Moneda</vt:lpstr>
      <vt:lpstr>Perfil Venc Interes DE Dólares</vt:lpstr>
      <vt:lpstr>Perfil Venc Interes DE Moneda</vt:lpstr>
    </vt:vector>
  </TitlesOfParts>
  <Company>Ministerio de Hacienda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Carvajal Gorgona</dc:creator>
  <cp:lastModifiedBy>Karen Rojas Madrigal</cp:lastModifiedBy>
  <dcterms:created xsi:type="dcterms:W3CDTF">2021-02-12T17:59:19Z</dcterms:created>
  <dcterms:modified xsi:type="dcterms:W3CDTF">2025-03-24T16:30:29Z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0x01010072EEA6307D80F14BAB3957142425D0C0</vt:lpwstr>
  </property>
</Properties>
</file>