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Perfil de Intereses/Febrero/"/>
    </mc:Choice>
  </mc:AlternateContent>
  <xr:revisionPtr revIDLastSave="50" documentId="14_{6566FB97-5B88-4616-A779-4269C2E518E5}" xr6:coauthVersionLast="47" xr6:coauthVersionMax="47" xr10:uidLastSave="{BA4D0478-1C41-4D20-BE97-F2DB7B368921}"/>
  <bookViews>
    <workbookView xWindow="-12" yWindow="-12" windowWidth="11520" windowHeight="12264" xr2:uid="{D6391F7E-AAD7-4C9C-919C-FBBD01D39920}"/>
  </bookViews>
  <sheets>
    <sheet name="Perfil Venc Interes DI" sheetId="1" r:id="rId1"/>
    <sheet name="Perfil Venc Interes DE" sheetId="2" r:id="rId2"/>
  </sheets>
  <definedNames>
    <definedName name="P.K">#REF!</definedName>
    <definedName name="P.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H8" i="2" l="1"/>
  <c r="AH9" i="2"/>
  <c r="AH10" i="2"/>
  <c r="AH11" i="2"/>
  <c r="AH12" i="2"/>
  <c r="AH13" i="2"/>
  <c r="AH14" i="2"/>
  <c r="AH15" i="2"/>
  <c r="AH16" i="2"/>
  <c r="AH17" i="2"/>
  <c r="AH18" i="2"/>
  <c r="AH7" i="2"/>
  <c r="AF19" i="2"/>
  <c r="AG19" i="2"/>
  <c r="AH19" i="2" l="1"/>
  <c r="H19" i="1" l="1"/>
  <c r="A25" i="1" l="1"/>
  <c r="A27" i="2"/>
  <c r="B28" i="2" l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F30" i="2" l="1"/>
  <c r="AF33" i="2"/>
  <c r="AG33" i="2"/>
  <c r="AG37" i="2"/>
  <c r="AG41" i="2"/>
  <c r="AF34" i="2"/>
  <c r="AF38" i="2"/>
  <c r="AG30" i="2"/>
  <c r="AG34" i="2"/>
  <c r="AG38" i="2"/>
  <c r="AF31" i="2"/>
  <c r="AF35" i="2"/>
  <c r="AF39" i="2"/>
  <c r="AG31" i="2"/>
  <c r="AG35" i="2"/>
  <c r="AG39" i="2"/>
  <c r="AF32" i="2"/>
  <c r="AF36" i="2"/>
  <c r="AF40" i="2"/>
  <c r="AG32" i="2"/>
  <c r="AG36" i="2"/>
  <c r="AG40" i="2"/>
  <c r="AF37" i="2"/>
  <c r="AF41" i="2"/>
  <c r="AE41" i="2"/>
  <c r="O34" i="2"/>
  <c r="AD35" i="2"/>
  <c r="AB37" i="2"/>
  <c r="K38" i="2"/>
  <c r="C30" i="2"/>
  <c r="Z39" i="2"/>
  <c r="S30" i="2"/>
  <c r="X41" i="2"/>
  <c r="B31" i="2"/>
  <c r="AE34" i="2"/>
  <c r="AA38" i="2"/>
  <c r="R31" i="2"/>
  <c r="N35" i="2"/>
  <c r="J39" i="2"/>
  <c r="Q32" i="2"/>
  <c r="M36" i="2"/>
  <c r="I40" i="2"/>
  <c r="AC36" i="2"/>
  <c r="Y40" i="2"/>
  <c r="P33" i="2"/>
  <c r="L37" i="2"/>
  <c r="H41" i="2"/>
  <c r="L40" i="1"/>
  <c r="F40" i="1"/>
  <c r="P40" i="1"/>
  <c r="AC32" i="1"/>
  <c r="D40" i="1"/>
  <c r="N40" i="1"/>
  <c r="U40" i="1"/>
  <c r="AB40" i="1"/>
  <c r="E40" i="1"/>
  <c r="T40" i="1"/>
  <c r="V40" i="1"/>
  <c r="Q40" i="1"/>
  <c r="B40" i="1"/>
  <c r="J40" i="1"/>
  <c r="K30" i="2"/>
  <c r="J31" i="2"/>
  <c r="I32" i="2"/>
  <c r="H33" i="2"/>
  <c r="G34" i="2"/>
  <c r="F35" i="2"/>
  <c r="E36" i="2"/>
  <c r="D37" i="2"/>
  <c r="C38" i="2"/>
  <c r="B39" i="2"/>
  <c r="X40" i="1"/>
  <c r="R40" i="1"/>
  <c r="M30" i="2"/>
  <c r="L31" i="2"/>
  <c r="K32" i="2"/>
  <c r="J33" i="2"/>
  <c r="I34" i="2"/>
  <c r="H35" i="2"/>
  <c r="G36" i="2"/>
  <c r="F37" i="2"/>
  <c r="E38" i="2"/>
  <c r="D39" i="2"/>
  <c r="C40" i="2"/>
  <c r="B41" i="2"/>
  <c r="U30" i="2"/>
  <c r="T31" i="2"/>
  <c r="S32" i="2"/>
  <c r="R33" i="2"/>
  <c r="Q34" i="2"/>
  <c r="P35" i="2"/>
  <c r="O36" i="2"/>
  <c r="N37" i="2"/>
  <c r="M38" i="2"/>
  <c r="L39" i="2"/>
  <c r="K40" i="2"/>
  <c r="J41" i="2"/>
  <c r="AA30" i="2"/>
  <c r="Z31" i="2"/>
  <c r="Y32" i="2"/>
  <c r="X33" i="2"/>
  <c r="W34" i="2"/>
  <c r="V35" i="2"/>
  <c r="U36" i="2"/>
  <c r="T37" i="2"/>
  <c r="S38" i="2"/>
  <c r="R39" i="2"/>
  <c r="Q40" i="2"/>
  <c r="P41" i="2"/>
  <c r="AC30" i="2"/>
  <c r="AB31" i="2"/>
  <c r="AA32" i="2"/>
  <c r="Z33" i="2"/>
  <c r="Y34" i="2"/>
  <c r="X35" i="2"/>
  <c r="W36" i="2"/>
  <c r="V37" i="2"/>
  <c r="U38" i="2"/>
  <c r="T39" i="2"/>
  <c r="S40" i="2"/>
  <c r="R41" i="2"/>
  <c r="H40" i="1"/>
  <c r="Z40" i="1"/>
  <c r="E30" i="2"/>
  <c r="D31" i="2"/>
  <c r="C32" i="2"/>
  <c r="B33" i="2"/>
  <c r="AE36" i="2"/>
  <c r="AD37" i="2"/>
  <c r="AC38" i="2"/>
  <c r="AB39" i="2"/>
  <c r="AA40" i="2"/>
  <c r="Z41" i="2"/>
  <c r="O40" i="1"/>
  <c r="S40" i="1"/>
  <c r="M40" i="1"/>
  <c r="AA40" i="1"/>
  <c r="D30" i="2"/>
  <c r="L30" i="2"/>
  <c r="T30" i="2"/>
  <c r="AB30" i="2"/>
  <c r="C31" i="2"/>
  <c r="K31" i="2"/>
  <c r="S31" i="2"/>
  <c r="AA31" i="2"/>
  <c r="B32" i="2"/>
  <c r="J32" i="2"/>
  <c r="R32" i="2"/>
  <c r="Z32" i="2"/>
  <c r="I33" i="2"/>
  <c r="Q33" i="2"/>
  <c r="Y33" i="2"/>
  <c r="H34" i="2"/>
  <c r="P34" i="2"/>
  <c r="X34" i="2"/>
  <c r="G35" i="2"/>
  <c r="O35" i="2"/>
  <c r="W35" i="2"/>
  <c r="AE35" i="2"/>
  <c r="F36" i="2"/>
  <c r="N36" i="2"/>
  <c r="V36" i="2"/>
  <c r="AD36" i="2"/>
  <c r="E37" i="2"/>
  <c r="M37" i="2"/>
  <c r="U37" i="2"/>
  <c r="AC37" i="2"/>
  <c r="D38" i="2"/>
  <c r="L38" i="2"/>
  <c r="T38" i="2"/>
  <c r="AB38" i="2"/>
  <c r="C39" i="2"/>
  <c r="K39" i="2"/>
  <c r="S39" i="2"/>
  <c r="AA39" i="2"/>
  <c r="B40" i="2"/>
  <c r="J40" i="2"/>
  <c r="R40" i="2"/>
  <c r="Z40" i="2"/>
  <c r="I41" i="2"/>
  <c r="Q41" i="2"/>
  <c r="Y41" i="2"/>
  <c r="F30" i="2"/>
  <c r="N30" i="2"/>
  <c r="V30" i="2"/>
  <c r="AD30" i="2"/>
  <c r="E31" i="2"/>
  <c r="M31" i="2"/>
  <c r="U31" i="2"/>
  <c r="AC31" i="2"/>
  <c r="D32" i="2"/>
  <c r="L32" i="2"/>
  <c r="T32" i="2"/>
  <c r="AB32" i="2"/>
  <c r="C33" i="2"/>
  <c r="K33" i="2"/>
  <c r="S33" i="2"/>
  <c r="AA33" i="2"/>
  <c r="B34" i="2"/>
  <c r="J34" i="2"/>
  <c r="R34" i="2"/>
  <c r="Z34" i="2"/>
  <c r="I35" i="2"/>
  <c r="Q35" i="2"/>
  <c r="Y35" i="2"/>
  <c r="H36" i="2"/>
  <c r="P36" i="2"/>
  <c r="X36" i="2"/>
  <c r="G37" i="2"/>
  <c r="O37" i="2"/>
  <c r="W37" i="2"/>
  <c r="AE37" i="2"/>
  <c r="F38" i="2"/>
  <c r="N38" i="2"/>
  <c r="V38" i="2"/>
  <c r="AD38" i="2"/>
  <c r="E39" i="2"/>
  <c r="M39" i="2"/>
  <c r="U39" i="2"/>
  <c r="AC39" i="2"/>
  <c r="D40" i="2"/>
  <c r="L40" i="2"/>
  <c r="T40" i="2"/>
  <c r="AB40" i="2"/>
  <c r="C41" i="2"/>
  <c r="K41" i="2"/>
  <c r="S41" i="2"/>
  <c r="AA41" i="2"/>
  <c r="G30" i="2"/>
  <c r="O30" i="2"/>
  <c r="W30" i="2"/>
  <c r="AE30" i="2"/>
  <c r="F31" i="2"/>
  <c r="N31" i="2"/>
  <c r="V31" i="2"/>
  <c r="AD31" i="2"/>
  <c r="E32" i="2"/>
  <c r="M32" i="2"/>
  <c r="U32" i="2"/>
  <c r="AC32" i="2"/>
  <c r="D33" i="2"/>
  <c r="L33" i="2"/>
  <c r="T33" i="2"/>
  <c r="AB33" i="2"/>
  <c r="C34" i="2"/>
  <c r="K34" i="2"/>
  <c r="S34" i="2"/>
  <c r="AA34" i="2"/>
  <c r="B35" i="2"/>
  <c r="J35" i="2"/>
  <c r="R35" i="2"/>
  <c r="Z35" i="2"/>
  <c r="I36" i="2"/>
  <c r="Q36" i="2"/>
  <c r="Y36" i="2"/>
  <c r="H37" i="2"/>
  <c r="P37" i="2"/>
  <c r="X37" i="2"/>
  <c r="G38" i="2"/>
  <c r="O38" i="2"/>
  <c r="W38" i="2"/>
  <c r="AE38" i="2"/>
  <c r="F39" i="2"/>
  <c r="N39" i="2"/>
  <c r="V39" i="2"/>
  <c r="AD39" i="2"/>
  <c r="E40" i="2"/>
  <c r="M40" i="2"/>
  <c r="U40" i="2"/>
  <c r="AC40" i="2"/>
  <c r="D41" i="2"/>
  <c r="L41" i="2"/>
  <c r="T41" i="2"/>
  <c r="AB41" i="2"/>
  <c r="H30" i="2"/>
  <c r="P30" i="2"/>
  <c r="X30" i="2"/>
  <c r="G31" i="2"/>
  <c r="O31" i="2"/>
  <c r="W31" i="2"/>
  <c r="AE31" i="2"/>
  <c r="F32" i="2"/>
  <c r="N32" i="2"/>
  <c r="V32" i="2"/>
  <c r="AD32" i="2"/>
  <c r="E33" i="2"/>
  <c r="M33" i="2"/>
  <c r="U33" i="2"/>
  <c r="AC33" i="2"/>
  <c r="D34" i="2"/>
  <c r="L34" i="2"/>
  <c r="T34" i="2"/>
  <c r="AB34" i="2"/>
  <c r="C35" i="2"/>
  <c r="K35" i="2"/>
  <c r="S35" i="2"/>
  <c r="AA35" i="2"/>
  <c r="B36" i="2"/>
  <c r="J36" i="2"/>
  <c r="R36" i="2"/>
  <c r="Z36" i="2"/>
  <c r="I37" i="2"/>
  <c r="Q37" i="2"/>
  <c r="Y37" i="2"/>
  <c r="H38" i="2"/>
  <c r="P38" i="2"/>
  <c r="X38" i="2"/>
  <c r="G39" i="2"/>
  <c r="O39" i="2"/>
  <c r="W39" i="2"/>
  <c r="AE39" i="2"/>
  <c r="F40" i="2"/>
  <c r="N40" i="2"/>
  <c r="V40" i="2"/>
  <c r="AD40" i="2"/>
  <c r="E41" i="2"/>
  <c r="M41" i="2"/>
  <c r="U41" i="2"/>
  <c r="AC41" i="2"/>
  <c r="I30" i="2"/>
  <c r="Q30" i="2"/>
  <c r="Y30" i="2"/>
  <c r="H31" i="2"/>
  <c r="P31" i="2"/>
  <c r="X31" i="2"/>
  <c r="G32" i="2"/>
  <c r="O32" i="2"/>
  <c r="W32" i="2"/>
  <c r="AE32" i="2"/>
  <c r="F33" i="2"/>
  <c r="N33" i="2"/>
  <c r="V33" i="2"/>
  <c r="AD33" i="2"/>
  <c r="E34" i="2"/>
  <c r="M34" i="2"/>
  <c r="U34" i="2"/>
  <c r="AC34" i="2"/>
  <c r="D35" i="2"/>
  <c r="L35" i="2"/>
  <c r="T35" i="2"/>
  <c r="AB35" i="2"/>
  <c r="C36" i="2"/>
  <c r="K36" i="2"/>
  <c r="S36" i="2"/>
  <c r="AA36" i="2"/>
  <c r="B37" i="2"/>
  <c r="J37" i="2"/>
  <c r="R37" i="2"/>
  <c r="Z37" i="2"/>
  <c r="I38" i="2"/>
  <c r="Q38" i="2"/>
  <c r="Y38" i="2"/>
  <c r="H39" i="2"/>
  <c r="P39" i="2"/>
  <c r="X39" i="2"/>
  <c r="G40" i="2"/>
  <c r="O40" i="2"/>
  <c r="W40" i="2"/>
  <c r="AE40" i="2"/>
  <c r="F41" i="2"/>
  <c r="N41" i="2"/>
  <c r="V41" i="2"/>
  <c r="AD41" i="2"/>
  <c r="B30" i="2"/>
  <c r="J30" i="2"/>
  <c r="R30" i="2"/>
  <c r="Z30" i="2"/>
  <c r="I31" i="2"/>
  <c r="Q31" i="2"/>
  <c r="Y31" i="2"/>
  <c r="H32" i="2"/>
  <c r="P32" i="2"/>
  <c r="X32" i="2"/>
  <c r="G33" i="2"/>
  <c r="O33" i="2"/>
  <c r="W33" i="2"/>
  <c r="AE33" i="2"/>
  <c r="F34" i="2"/>
  <c r="N34" i="2"/>
  <c r="V34" i="2"/>
  <c r="AD34" i="2"/>
  <c r="E35" i="2"/>
  <c r="M35" i="2"/>
  <c r="U35" i="2"/>
  <c r="AC35" i="2"/>
  <c r="D36" i="2"/>
  <c r="L36" i="2"/>
  <c r="T36" i="2"/>
  <c r="AB36" i="2"/>
  <c r="C37" i="2"/>
  <c r="K37" i="2"/>
  <c r="S37" i="2"/>
  <c r="AA37" i="2"/>
  <c r="B38" i="2"/>
  <c r="J38" i="2"/>
  <c r="R38" i="2"/>
  <c r="Z38" i="2"/>
  <c r="I39" i="2"/>
  <c r="Q39" i="2"/>
  <c r="Y39" i="2"/>
  <c r="H40" i="2"/>
  <c r="P40" i="2"/>
  <c r="X40" i="2"/>
  <c r="G41" i="2"/>
  <c r="O41" i="2"/>
  <c r="W41" i="2"/>
  <c r="AC29" i="1"/>
  <c r="AC33" i="1"/>
  <c r="AC37" i="1"/>
  <c r="G40" i="1"/>
  <c r="W40" i="1"/>
  <c r="I40" i="1"/>
  <c r="Y40" i="1"/>
  <c r="C40" i="1"/>
  <c r="K40" i="1"/>
  <c r="AC36" i="1"/>
  <c r="AC34" i="1"/>
  <c r="AC35" i="1"/>
  <c r="AC28" i="1"/>
  <c r="AC30" i="1"/>
  <c r="AC38" i="1"/>
  <c r="AC31" i="1"/>
  <c r="AC39" i="1"/>
  <c r="AC40" i="1" l="1"/>
  <c r="AH41" i="2"/>
  <c r="AH30" i="2"/>
  <c r="AF42" i="2"/>
  <c r="AG42" i="2"/>
  <c r="AH39" i="2"/>
  <c r="AH34" i="2"/>
  <c r="AH33" i="2"/>
  <c r="AH31" i="2"/>
  <c r="AH35" i="2"/>
  <c r="AH40" i="2"/>
  <c r="AH38" i="2"/>
  <c r="AH32" i="2"/>
  <c r="AH37" i="2"/>
  <c r="AH36" i="2"/>
  <c r="S42" i="2"/>
  <c r="U42" i="2"/>
  <c r="W42" i="2"/>
  <c r="Y42" i="2"/>
  <c r="G42" i="2"/>
  <c r="Q42" i="2"/>
  <c r="V42" i="2"/>
  <c r="L42" i="2"/>
  <c r="AB42" i="2"/>
  <c r="X42" i="2"/>
  <c r="AD42" i="2"/>
  <c r="O42" i="2"/>
  <c r="K42" i="2"/>
  <c r="J42" i="2"/>
  <c r="N42" i="2"/>
  <c r="Z42" i="2"/>
  <c r="T42" i="2"/>
  <c r="B42" i="2"/>
  <c r="I42" i="2"/>
  <c r="P42" i="2"/>
  <c r="R42" i="2"/>
  <c r="AC42" i="2"/>
  <c r="D42" i="2"/>
  <c r="F42" i="2"/>
  <c r="H42" i="2"/>
  <c r="AE42" i="2"/>
  <c r="M42" i="2"/>
  <c r="C42" i="2"/>
  <c r="E42" i="2"/>
  <c r="AA42" i="2"/>
  <c r="AD19" i="2"/>
  <c r="AH42" i="2" l="1"/>
  <c r="AA19" i="2"/>
  <c r="AB19" i="2"/>
  <c r="AC19" i="2"/>
  <c r="AE19" i="2"/>
  <c r="AC8" i="1" l="1"/>
  <c r="AC9" i="1"/>
  <c r="AC10" i="1"/>
  <c r="AC11" i="1"/>
  <c r="AC12" i="1"/>
  <c r="AC13" i="1"/>
  <c r="AC14" i="1"/>
  <c r="AC15" i="1"/>
  <c r="AC16" i="1"/>
  <c r="AC17" i="1"/>
  <c r="AC18" i="1"/>
  <c r="AC7" i="1"/>
  <c r="Z19" i="2" l="1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C19" i="1"/>
  <c r="AE20" i="1" s="1"/>
  <c r="AB19" i="1" l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<sst xmlns="http://schemas.openxmlformats.org/spreadsheetml/2006/main" count="75" uniqueCount="22">
  <si>
    <t>Ministerio de Hacienda</t>
  </si>
  <si>
    <t>En Millones de Colones</t>
  </si>
  <si>
    <t>Mes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</si>
  <si>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</si>
  <si>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</si>
  <si>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</si>
  <si>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</si>
  <si>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</si>
  <si>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</si>
  <si>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</si>
  <si>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</si>
  <si>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</si>
  <si>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</si>
  <si>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</si>
  <si>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</si>
  <si>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</si>
  <si>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 Millones de Dólares</t>
  </si>
  <si>
    <t xml:space="preserve">Nota:  </t>
  </si>
  <si>
    <t>1/  Los datos en negativo corresponden a una prima de mayor monto que los cupones que corresponden pagar en el mes específico.</t>
  </si>
  <si>
    <t>Perfil de Vencimientos Intereses Deuda Interna del Gobierno Central</t>
  </si>
  <si>
    <t>Perfil de Vencimientos Intereses Deuda Externa del Gobierno Central</t>
  </si>
  <si>
    <t>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</si>
</sst>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/mm/yyyy;@"/>
    <numFmt numFmtId="166" formatCode="#,##0.00_ ;[Red]\-#,##0.00\ "/>
    <numFmt numFmtId="167" formatCode="#,##0.00_ ;\-#,##0.00\ 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HendersonSansW00-BasicLight"/>
    </font>
    <font>
      <sz val="11"/>
      <name val="HendersonSansW00-BasicLight"/>
    </font>
    <font>
      <sz val="11"/>
      <color theme="0"/>
      <name val="HendersonSansW00-BasicLight"/>
    </font>
    <font>
      <b/>
      <sz val="12"/>
      <name val="HendersonSansW00-BasicBold"/>
    </font>
    <font>
      <sz val="12"/>
      <name val="HendersonSansW00-BasicBold"/>
    </font>
    <font>
      <sz val="12"/>
      <color theme="0"/>
      <name val="HendersonSansW00-Basic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4" fontId="3" fillId="0" borderId="0" xfId="1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4" fontId="3" fillId="0" borderId="0" xfId="0" applyNumberFormat="1" applyFont="1"/>
    <xf numFmtId="165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4" fontId="2" fillId="0" borderId="0" xfId="0" applyNumberFormat="1" applyFont="1"/>
    <xf numFmtId="167" fontId="3" fillId="0" borderId="0" xfId="0" applyNumberFormat="1" applyFont="1"/>
    <xf numFmtId="0" fontId="6" fillId="0" borderId="0" xfId="0" applyFont="1"/>
    <xf numFmtId="0" fontId="7" fillId="0" borderId="0" xfId="0" applyFont="1"/>
    <xf numFmtId="167" fontId="2" fillId="0" borderId="1" xfId="0" applyNumberFormat="1" applyFont="1" applyBorder="1"/>
    <xf numFmtId="166" fontId="3" fillId="0" borderId="0" xfId="0" applyNumberFormat="1" applyFont="1"/>
    <xf numFmtId="164" fontId="6" fillId="0" borderId="0" xfId="1" applyFont="1"/>
    <xf numFmtId="0" fontId="5" fillId="0" borderId="0" xfId="0" applyFont="1"/>
    <xf numFmtId="4" fontId="4" fillId="2" borderId="0" xfId="0" applyNumberFormat="1" applyFont="1" applyFill="1"/>
    <xf numFmtId="164" fontId="3" fillId="0" borderId="0" xfId="0" applyNumberFormat="1" applyFon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119743</xdr:rowOff>
    </xdr:from>
    <xdr:to>
      <xdr:col>3</xdr:col>
      <xdr:colOff>859862</xdr:colOff>
      <xdr:row>3</xdr:row>
      <xdr:rowOff>204933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C59776-5712-79E1-329C-0783B8962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994" y="119743"/>
          <a:ext cx="3758182" cy="738333"/>
        </a:xfrm>
        <a:prstGeom prst="rect">
          <a:avLst/>
        </a:prstGeom>
      </xdr:spPr>
    </xdr:pic>
    <xdr:clientData/>
  </xdr:twoCellAnchor>
  <xdr:twoCellAnchor editAs="oneCell">
    <xdr:from>
      <xdr:col>0</xdr:col>
      <xdr:colOff>870858</xdr:colOff>
      <xdr:row>20</xdr:row>
      <xdr:rowOff>111578</xdr:rowOff>
    </xdr:from>
    <xdr:to>
      <xdr:col>3</xdr:col>
      <xdr:colOff>753726</xdr:colOff>
      <xdr:row>24</xdr:row>
      <xdr:rowOff>2186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A98458-94B1-1DA9-EBD8-380EC673E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858" y="4117521"/>
          <a:ext cx="3758182" cy="739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</xdr:colOff>
      <xdr:row>0</xdr:row>
      <xdr:rowOff>100693</xdr:rowOff>
    </xdr:from>
    <xdr:to>
      <xdr:col>3</xdr:col>
      <xdr:colOff>1035504</xdr:colOff>
      <xdr:row>3</xdr:row>
      <xdr:rowOff>185057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155D35-5728-1A88-58F4-5CD8AFD24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100693"/>
          <a:ext cx="3752850" cy="737507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866775</xdr:colOff>
      <xdr:row>23</xdr:row>
      <xdr:rowOff>66675</xdr:rowOff>
    </xdr:from>
    <xdr:to>
      <xdr:col>3</xdr:col>
      <xdr:colOff>942865</xdr:colOff>
      <xdr:row>26</xdr:row>
      <xdr:rowOff>153226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917C48-374F-66A6-7355-EC143DB4A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4591050"/>
          <a:ext cx="3755461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BEBA-D8F5-49A7-A8D2-58FC14526E40}">
  <dimension ref="A1:AG43"/>
  <sheetViews>
    <sheetView showGridLines="0" tabSelected="1" zoomScale="70" zoomScaleNormal="70" workbookViewId="0">
      <selection activeCell="B26" sqref="B26"/>
    </sheetView>
  </sheetViews>
  <sheetFormatPr baseColWidth="10" defaultRowHeight="15" x14ac:dyDescent="0.35"/>
  <cols>
    <col min="1" max="1" width="13.88671875" style="1" bestFit="1" customWidth="1"/>
    <col min="2" max="3" width="21.33203125" style="1" bestFit="1" customWidth="1"/>
    <col min="4" max="4" width="20.21875" style="1" bestFit="1" customWidth="1"/>
    <col min="5" max="5" width="21.109375" style="1" bestFit="1" customWidth="1"/>
    <col min="6" max="6" width="19.5546875" style="1" bestFit="1" customWidth="1"/>
    <col min="7" max="7" width="19.77734375" style="1" bestFit="1" customWidth="1"/>
    <col min="8" max="8" width="18.77734375" style="1" bestFit="1" customWidth="1"/>
    <col min="9" max="9" width="19.109375" style="1" bestFit="1" customWidth="1"/>
    <col min="10" max="10" width="19.6640625" style="1" bestFit="1" customWidth="1"/>
    <col min="11" max="11" width="19.21875" style="1" bestFit="1" customWidth="1"/>
    <col min="12" max="12" width="18.33203125" style="1" bestFit="1" customWidth="1"/>
    <col min="13" max="13" width="19.6640625" style="1" bestFit="1" customWidth="1"/>
    <col min="14" max="14" width="19.44140625" style="1" bestFit="1" customWidth="1"/>
    <col min="15" max="15" width="18" style="1" bestFit="1" customWidth="1"/>
    <col min="16" max="16" width="18.44140625" style="1" bestFit="1" customWidth="1"/>
    <col min="17" max="17" width="18.33203125" style="1" bestFit="1" customWidth="1"/>
    <col min="18" max="18" width="18.109375" style="1" bestFit="1" customWidth="1"/>
    <col min="19" max="19" width="18.21875" style="1" bestFit="1" customWidth="1"/>
    <col min="20" max="20" width="17.88671875" style="1" bestFit="1" customWidth="1"/>
    <col min="21" max="21" width="18" style="1" bestFit="1" customWidth="1"/>
    <col min="22" max="22" width="17.88671875" style="1" bestFit="1" customWidth="1"/>
    <col min="23" max="24" width="17.77734375" style="1" bestFit="1" customWidth="1"/>
    <col min="25" max="25" width="16.77734375" style="1" bestFit="1" customWidth="1"/>
    <col min="26" max="26" width="16.109375" style="1" bestFit="1" customWidth="1"/>
    <col min="27" max="28" width="15.109375" style="1" bestFit="1" customWidth="1"/>
    <col min="29" max="30" width="23.44140625" style="1" bestFit="1" customWidth="1"/>
    <col min="31" max="31" width="23.21875" style="1" bestFit="1" customWidth="1"/>
    <col min="32" max="32" width="14.44140625" style="1" customWidth="1"/>
    <col min="33" max="33" width="13.21875" style="1" bestFit="1" customWidth="1"/>
    <col min="34" max="34" width="20.21875" style="1" bestFit="1" customWidth="1"/>
    <col min="35" max="16384" width="11.5546875" style="1"/>
  </cols>
  <sheetData>
    <row r="1" spans="1:33" ht="17.399999999999999" x14ac:dyDescent="0.4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6"/>
      <c r="AG1" s="16"/>
    </row>
    <row r="2" spans="1:33" ht="17.399999999999999" x14ac:dyDescent="0.4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6"/>
      <c r="AG2" s="16"/>
    </row>
    <row r="3" spans="1:33" ht="17.399999999999999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6"/>
      <c r="AG3" s="16"/>
    </row>
    <row r="4" spans="1:33" ht="17.399999999999999" x14ac:dyDescent="0.45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6"/>
      <c r="AG4" s="16"/>
    </row>
    <row r="5" spans="1:33" x14ac:dyDescent="0.35">
      <c r="A5" s="2"/>
    </row>
    <row r="6" spans="1:33" x14ac:dyDescent="0.35">
      <c r="A6" s="3" t="s">
        <v>2</v>
      </c>
      <c r="B6" s="4">
        <v>2025</v>
      </c>
      <c r="C6" s="4">
        <v>2026</v>
      </c>
      <c r="D6" s="4">
        <v>2027</v>
      </c>
      <c r="E6" s="4">
        <v>2028</v>
      </c>
      <c r="F6" s="4">
        <v>2029</v>
      </c>
      <c r="G6" s="4">
        <v>2030</v>
      </c>
      <c r="H6" s="4">
        <v>2031</v>
      </c>
      <c r="I6" s="4">
        <v>2032</v>
      </c>
      <c r="J6" s="4">
        <v>2033</v>
      </c>
      <c r="K6" s="4">
        <v>2034</v>
      </c>
      <c r="L6" s="4">
        <v>2035</v>
      </c>
      <c r="M6" s="4">
        <v>2036</v>
      </c>
      <c r="N6" s="4">
        <v>2037</v>
      </c>
      <c r="O6" s="4">
        <v>2038</v>
      </c>
      <c r="P6" s="4">
        <v>2039</v>
      </c>
      <c r="Q6" s="4">
        <v>2040</v>
      </c>
      <c r="R6" s="4">
        <v>2041</v>
      </c>
      <c r="S6" s="4">
        <v>2042</v>
      </c>
      <c r="T6" s="4">
        <v>2043</v>
      </c>
      <c r="U6" s="4">
        <v>2044</v>
      </c>
      <c r="V6" s="4">
        <v>2045</v>
      </c>
      <c r="W6" s="4">
        <v>2046</v>
      </c>
      <c r="X6" s="4">
        <v>2047</v>
      </c>
      <c r="Y6" s="4">
        <v>2048</v>
      </c>
      <c r="Z6" s="4">
        <v>2049</v>
      </c>
      <c r="AA6" s="4">
        <v>2050</v>
      </c>
      <c r="AB6" s="4">
        <v>2051</v>
      </c>
      <c r="AC6" s="4" t="s">
        <v>3</v>
      </c>
    </row>
    <row r="7" spans="1:33" x14ac:dyDescent="0.35">
      <c r="A7" s="5" t="s">
        <v>4</v>
      </c>
      <c r="B7" s="2"/>
      <c r="C7" s="2">
        <v>112668.70551767983</v>
      </c>
      <c r="D7" s="2">
        <v>121249.6228313382</v>
      </c>
      <c r="E7" s="2">
        <v>141661.29520648075</v>
      </c>
      <c r="F7" s="2">
        <v>93970.653637639844</v>
      </c>
      <c r="G7" s="2">
        <v>87819.315072573969</v>
      </c>
      <c r="H7" s="2">
        <v>85612.534481740659</v>
      </c>
      <c r="I7" s="2">
        <v>81683.10642525187</v>
      </c>
      <c r="J7" s="2">
        <v>77770.939841087602</v>
      </c>
      <c r="K7" s="2">
        <v>72400.443167803722</v>
      </c>
      <c r="L7" s="2">
        <v>68400.750503395422</v>
      </c>
      <c r="M7" s="2">
        <v>68398.616442538172</v>
      </c>
      <c r="N7" s="2">
        <v>67276.305874115584</v>
      </c>
      <c r="O7" s="2">
        <v>67275.559528475584</v>
      </c>
      <c r="P7" s="2">
        <v>67275.406765855572</v>
      </c>
      <c r="Q7" s="2">
        <v>126828.91963520199</v>
      </c>
      <c r="R7" s="2">
        <v>41894.310040625569</v>
      </c>
      <c r="S7" s="2">
        <v>41894.157278005572</v>
      </c>
      <c r="T7" s="2">
        <v>41894.004515385568</v>
      </c>
      <c r="U7" s="2">
        <v>28984.660714741902</v>
      </c>
      <c r="V7" s="2">
        <v>28984.507952121901</v>
      </c>
      <c r="W7" s="2">
        <v>18298.204966240701</v>
      </c>
      <c r="X7" s="2">
        <v>6782.2451996415994</v>
      </c>
      <c r="Y7" s="2">
        <v>6782.2451996415994</v>
      </c>
      <c r="Z7" s="2">
        <v>6782.2451996415994</v>
      </c>
      <c r="AA7" s="2">
        <v>0</v>
      </c>
      <c r="AB7" s="2">
        <v>0</v>
      </c>
      <c r="AC7" s="6">
        <f t="shared" ref="AC7:AC18" si="0">SUM(B7:AB7)</f>
        <v>1562588.7559972249</v>
      </c>
    </row>
    <row r="8" spans="1:33" x14ac:dyDescent="0.35">
      <c r="A8" s="5" t="s">
        <v>5</v>
      </c>
      <c r="B8" s="2">
        <v>0</v>
      </c>
      <c r="C8" s="2">
        <v>263914.49569256941</v>
      </c>
      <c r="D8" s="2">
        <v>199245.43093328495</v>
      </c>
      <c r="E8" s="2">
        <v>184373.0957625084</v>
      </c>
      <c r="F8" s="2">
        <v>154546.47498063292</v>
      </c>
      <c r="G8" s="2">
        <v>111282.91173621832</v>
      </c>
      <c r="H8" s="2">
        <v>101299.19262912469</v>
      </c>
      <c r="I8" s="2">
        <v>95006.509908624314</v>
      </c>
      <c r="J8" s="2">
        <v>72213.94431755702</v>
      </c>
      <c r="K8" s="2">
        <v>41067.452977899185</v>
      </c>
      <c r="L8" s="2">
        <v>49114.687982209405</v>
      </c>
      <c r="M8" s="2">
        <v>-258.41080985263198</v>
      </c>
      <c r="N8" s="2">
        <v>20.18027269265</v>
      </c>
      <c r="O8" s="2">
        <v>18.32212558781</v>
      </c>
      <c r="P8" s="2">
        <v>5.7330413787499994</v>
      </c>
      <c r="Q8" s="2">
        <v>2.0297209878599998</v>
      </c>
      <c r="R8" s="2">
        <v>0.61105047000000001</v>
      </c>
      <c r="S8" s="2">
        <v>0.45828785</v>
      </c>
      <c r="T8" s="2">
        <v>0.30552522999999998</v>
      </c>
      <c r="U8" s="2">
        <v>0.15276261999999999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6">
        <f t="shared" si="0"/>
        <v>1271853.5788975931</v>
      </c>
    </row>
    <row r="9" spans="1:33" x14ac:dyDescent="0.35">
      <c r="A9" s="5" t="s">
        <v>6</v>
      </c>
      <c r="B9" s="2">
        <v>149106.97874926266</v>
      </c>
      <c r="C9" s="2">
        <v>142930.25312775807</v>
      </c>
      <c r="D9" s="2">
        <v>124146.47226186789</v>
      </c>
      <c r="E9" s="2">
        <v>119709.5508084812</v>
      </c>
      <c r="F9" s="2">
        <v>103948.719328103</v>
      </c>
      <c r="G9" s="2">
        <v>77632.07600181835</v>
      </c>
      <c r="H9" s="2">
        <v>58520.045151743674</v>
      </c>
      <c r="I9" s="2">
        <v>37645.710742880809</v>
      </c>
      <c r="J9" s="2">
        <v>25183.406527543993</v>
      </c>
      <c r="K9" s="2">
        <v>20527.480404725931</v>
      </c>
      <c r="L9" s="2">
        <v>23367.443833598842</v>
      </c>
      <c r="M9" s="2">
        <v>6081.1523686720748</v>
      </c>
      <c r="N9" s="2">
        <v>5710.7024404922331</v>
      </c>
      <c r="O9" s="2">
        <v>4229.2696011434491</v>
      </c>
      <c r="P9" s="2">
        <v>4215.5732594499095</v>
      </c>
      <c r="Q9" s="2">
        <v>4213.43108287</v>
      </c>
      <c r="R9" s="2">
        <v>4758.9933202600005</v>
      </c>
      <c r="S9" s="2">
        <v>0.44555762999999998</v>
      </c>
      <c r="T9" s="2">
        <v>0.29279502000000002</v>
      </c>
      <c r="U9" s="2">
        <v>0.1400324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6">
        <f t="shared" si="0"/>
        <v>911928.13739572209</v>
      </c>
    </row>
    <row r="10" spans="1:33" x14ac:dyDescent="0.35">
      <c r="A10" s="5" t="s">
        <v>7</v>
      </c>
      <c r="B10" s="2">
        <v>89477.904435239354</v>
      </c>
      <c r="C10" s="2">
        <v>91186.242618329095</v>
      </c>
      <c r="D10" s="2">
        <v>90638.0688128045</v>
      </c>
      <c r="E10" s="2">
        <v>88607.651155438318</v>
      </c>
      <c r="F10" s="2">
        <v>69699.737976433637</v>
      </c>
      <c r="G10" s="2">
        <v>46678.676071296723</v>
      </c>
      <c r="H10" s="2">
        <v>46375.496092721398</v>
      </c>
      <c r="I10" s="2">
        <v>43823.013596736499</v>
      </c>
      <c r="J10" s="2">
        <v>41939.043624212551</v>
      </c>
      <c r="K10" s="2">
        <v>45737.718157516785</v>
      </c>
      <c r="L10" s="2">
        <v>39516.449811896884</v>
      </c>
      <c r="M10" s="2">
        <v>37701.946637378227</v>
      </c>
      <c r="N10" s="2">
        <v>37632.993557917136</v>
      </c>
      <c r="O10" s="2">
        <v>37631.904868397447</v>
      </c>
      <c r="P10" s="2">
        <v>36054.759066738749</v>
      </c>
      <c r="Q10" s="2">
        <v>16200.285665149999</v>
      </c>
      <c r="R10" s="2">
        <v>16200.13290253</v>
      </c>
      <c r="S10" s="2">
        <v>16199.980139920001</v>
      </c>
      <c r="T10" s="2">
        <v>70727.53232232001</v>
      </c>
      <c r="U10" s="2">
        <v>16199.67461468</v>
      </c>
      <c r="V10" s="2">
        <v>4444.2738749999999</v>
      </c>
      <c r="W10" s="2">
        <v>6860.6983849899998</v>
      </c>
      <c r="X10" s="2">
        <v>4444.2738749999999</v>
      </c>
      <c r="Y10" s="2">
        <v>3956.777</v>
      </c>
      <c r="Z10" s="2">
        <v>3956.777</v>
      </c>
      <c r="AA10" s="2">
        <v>19565.395300009997</v>
      </c>
      <c r="AB10" s="2">
        <v>878.68481250000002</v>
      </c>
      <c r="AC10" s="6">
        <f t="shared" si="0"/>
        <v>1022336.0923751573</v>
      </c>
    </row>
    <row r="11" spans="1:33" x14ac:dyDescent="0.35">
      <c r="A11" s="5" t="s">
        <v>8</v>
      </c>
      <c r="B11" s="2">
        <v>71942.110183657423</v>
      </c>
      <c r="C11" s="2">
        <v>74115.36603530655</v>
      </c>
      <c r="D11" s="2">
        <v>65431.724755322415</v>
      </c>
      <c r="E11" s="2">
        <v>51139.988255709526</v>
      </c>
      <c r="F11" s="2">
        <v>60255.970060567466</v>
      </c>
      <c r="G11" s="2">
        <v>43055.96777945193</v>
      </c>
      <c r="H11" s="2">
        <v>38979.178746646874</v>
      </c>
      <c r="I11" s="2">
        <v>38303.178179294031</v>
      </c>
      <c r="J11" s="2">
        <v>43021.596995886779</v>
      </c>
      <c r="K11" s="2">
        <v>17522.653571816714</v>
      </c>
      <c r="L11" s="2">
        <v>6948.6338930075926</v>
      </c>
      <c r="M11" s="2">
        <v>6946.0188456787319</v>
      </c>
      <c r="N11" s="2">
        <v>1495.7566448589198</v>
      </c>
      <c r="O11" s="2">
        <v>1243.9191681254599</v>
      </c>
      <c r="P11" s="2">
        <v>1243.7664055054597</v>
      </c>
      <c r="Q11" s="2">
        <v>1241.31367243</v>
      </c>
      <c r="R11" s="2">
        <v>1241.1609098199999</v>
      </c>
      <c r="S11" s="2">
        <v>1241.0081471999999</v>
      </c>
      <c r="T11" s="2">
        <v>1240.85538458</v>
      </c>
      <c r="U11" s="2">
        <v>1240.70262196</v>
      </c>
      <c r="V11" s="2">
        <v>1240.5880500000001</v>
      </c>
      <c r="W11" s="2">
        <v>1240.5880500000001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6">
        <f t="shared" si="0"/>
        <v>530332.04635682597</v>
      </c>
    </row>
    <row r="12" spans="1:33" x14ac:dyDescent="0.35">
      <c r="A12" s="5" t="s">
        <v>9</v>
      </c>
      <c r="B12" s="2">
        <v>169355.83312264839</v>
      </c>
      <c r="C12" s="2">
        <v>161449.95561304915</v>
      </c>
      <c r="D12" s="2">
        <v>149678.15502545139</v>
      </c>
      <c r="E12" s="2">
        <v>158333.68580765056</v>
      </c>
      <c r="F12" s="2">
        <v>147810.40301643376</v>
      </c>
      <c r="G12" s="2">
        <v>184949.97936060562</v>
      </c>
      <c r="H12" s="2">
        <v>114439.68854471997</v>
      </c>
      <c r="I12" s="2">
        <v>62584.598809839015</v>
      </c>
      <c r="J12" s="2">
        <v>51070.066077915944</v>
      </c>
      <c r="K12" s="2">
        <v>40551.54313678015</v>
      </c>
      <c r="L12" s="2">
        <v>31567.115213732097</v>
      </c>
      <c r="M12" s="2">
        <v>13523.612074972649</v>
      </c>
      <c r="N12" s="2">
        <v>2933.3752529342</v>
      </c>
      <c r="O12" s="2">
        <v>2930.8281606269393</v>
      </c>
      <c r="P12" s="2">
        <v>2917.0483488697596</v>
      </c>
      <c r="Q12" s="2">
        <v>2915.4248922199999</v>
      </c>
      <c r="R12" s="2">
        <v>2915.2721296</v>
      </c>
      <c r="S12" s="2">
        <v>2915.11936698</v>
      </c>
      <c r="T12" s="2">
        <v>2914.96660436</v>
      </c>
      <c r="U12" s="2">
        <v>2914.8138417399996</v>
      </c>
      <c r="V12" s="2">
        <v>382.71350000000001</v>
      </c>
      <c r="W12" s="2">
        <v>2914.712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6">
        <f t="shared" si="0"/>
        <v>1311968.9099011291</v>
      </c>
    </row>
    <row r="13" spans="1:33" x14ac:dyDescent="0.35">
      <c r="A13" s="5" t="s">
        <v>10</v>
      </c>
      <c r="B13" s="2">
        <v>142720.88562888635</v>
      </c>
      <c r="C13" s="2">
        <v>146663.2150268663</v>
      </c>
      <c r="D13" s="2">
        <v>120460.65518741056</v>
      </c>
      <c r="E13" s="2">
        <v>94319.878783212611</v>
      </c>
      <c r="F13" s="2">
        <v>87829.733251794823</v>
      </c>
      <c r="G13" s="2">
        <v>85592.777693792785</v>
      </c>
      <c r="H13" s="2">
        <v>94913.248610200913</v>
      </c>
      <c r="I13" s="2">
        <v>81120.377397164862</v>
      </c>
      <c r="J13" s="2">
        <v>82820.769064741995</v>
      </c>
      <c r="K13" s="2">
        <v>68401.18607407184</v>
      </c>
      <c r="L13" s="2">
        <v>68398.692823848178</v>
      </c>
      <c r="M13" s="2">
        <v>65766.242463778181</v>
      </c>
      <c r="N13" s="2">
        <v>67276.229492805578</v>
      </c>
      <c r="O13" s="2">
        <v>67275.483147165578</v>
      </c>
      <c r="P13" s="2">
        <v>67275.330384545581</v>
      </c>
      <c r="Q13" s="2">
        <v>41894.386421935567</v>
      </c>
      <c r="R13" s="2">
        <v>41894.233659315571</v>
      </c>
      <c r="S13" s="2">
        <v>93996.175509402281</v>
      </c>
      <c r="T13" s="2">
        <v>41893.92813407557</v>
      </c>
      <c r="U13" s="2">
        <v>67092.100581754989</v>
      </c>
      <c r="V13" s="2">
        <v>51232.582236676106</v>
      </c>
      <c r="W13" s="2">
        <v>18298.204966240701</v>
      </c>
      <c r="X13" s="2">
        <v>6782.2451996415994</v>
      </c>
      <c r="Y13" s="2">
        <v>6782.2451996415994</v>
      </c>
      <c r="Z13" s="2">
        <v>20490.883888751672</v>
      </c>
      <c r="AA13" s="2">
        <v>0</v>
      </c>
      <c r="AB13" s="2">
        <v>0</v>
      </c>
      <c r="AC13" s="6">
        <f t="shared" si="0"/>
        <v>1731191.6908277222</v>
      </c>
    </row>
    <row r="14" spans="1:33" x14ac:dyDescent="0.35">
      <c r="A14" s="5" t="s">
        <v>11</v>
      </c>
      <c r="B14" s="2">
        <v>254387.07420173578</v>
      </c>
      <c r="C14" s="2">
        <v>230571.513607203</v>
      </c>
      <c r="D14" s="2">
        <v>228181.99870597801</v>
      </c>
      <c r="E14" s="2">
        <v>189749.83504605744</v>
      </c>
      <c r="F14" s="2">
        <v>128751.71672196669</v>
      </c>
      <c r="G14" s="2">
        <v>105573.10541676368</v>
      </c>
      <c r="H14" s="2">
        <v>102957.17622085413</v>
      </c>
      <c r="I14" s="2">
        <v>66442.817085816539</v>
      </c>
      <c r="J14" s="2">
        <v>72200.022839286175</v>
      </c>
      <c r="K14" s="2">
        <v>49117.030059662553</v>
      </c>
      <c r="L14" s="2">
        <v>56548.880685522352</v>
      </c>
      <c r="M14" s="2">
        <v>21.391144666719999</v>
      </c>
      <c r="N14" s="2">
        <v>20.103891382649998</v>
      </c>
      <c r="O14" s="2">
        <v>5.809422678749999</v>
      </c>
      <c r="P14" s="2">
        <v>3.6077752307500002</v>
      </c>
      <c r="Q14" s="2">
        <v>0.68743178000000005</v>
      </c>
      <c r="R14" s="2">
        <v>0.53466916000000009</v>
      </c>
      <c r="S14" s="2">
        <v>0.38190653999999996</v>
      </c>
      <c r="T14" s="2">
        <v>0.22914393</v>
      </c>
      <c r="U14" s="2">
        <v>7.6381309999999994E-2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6">
        <f t="shared" si="0"/>
        <v>1484533.9923575248</v>
      </c>
    </row>
    <row r="15" spans="1:33" x14ac:dyDescent="0.35">
      <c r="A15" s="5" t="s">
        <v>12</v>
      </c>
      <c r="B15" s="2">
        <v>134280.46959849383</v>
      </c>
      <c r="C15" s="2">
        <v>158151.81424306813</v>
      </c>
      <c r="D15" s="2">
        <v>115369.69104738449</v>
      </c>
      <c r="E15" s="2">
        <v>104045.06729065032</v>
      </c>
      <c r="F15" s="2">
        <v>106288.45503032864</v>
      </c>
      <c r="G15" s="2">
        <v>78932.23080203787</v>
      </c>
      <c r="H15" s="2">
        <v>47029.056593252673</v>
      </c>
      <c r="I15" s="2">
        <v>25199.167700233997</v>
      </c>
      <c r="J15" s="2">
        <v>32467.016099111668</v>
      </c>
      <c r="K15" s="2">
        <v>20527.333284694654</v>
      </c>
      <c r="L15" s="2">
        <v>6081.2287499820741</v>
      </c>
      <c r="M15" s="2">
        <v>6077.3314712223037</v>
      </c>
      <c r="N15" s="2">
        <v>4229.5192165875796</v>
      </c>
      <c r="O15" s="2">
        <v>4226.1372702410699</v>
      </c>
      <c r="P15" s="2">
        <v>4214.4215717966108</v>
      </c>
      <c r="Q15" s="2">
        <v>4213.3547015599997</v>
      </c>
      <c r="R15" s="2">
        <v>0.52193893999999996</v>
      </c>
      <c r="S15" s="2">
        <v>0.36917633</v>
      </c>
      <c r="T15" s="2">
        <v>0.21641370999999998</v>
      </c>
      <c r="U15" s="2">
        <v>6.3651089999999994E-2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6">
        <f t="shared" si="0"/>
        <v>851333.46585071611</v>
      </c>
    </row>
    <row r="16" spans="1:33" x14ac:dyDescent="0.35">
      <c r="A16" s="5" t="s">
        <v>13</v>
      </c>
      <c r="B16" s="2">
        <v>90665.700516637924</v>
      </c>
      <c r="C16" s="2">
        <v>89995.254570048593</v>
      </c>
      <c r="D16" s="2">
        <v>90692.090814300915</v>
      </c>
      <c r="E16" s="2">
        <v>89996.104501701237</v>
      </c>
      <c r="F16" s="2">
        <v>50262.780009663104</v>
      </c>
      <c r="G16" s="2">
        <v>46664.52533199075</v>
      </c>
      <c r="H16" s="2">
        <v>43839.227769045181</v>
      </c>
      <c r="I16" s="2">
        <v>41955.21688200545</v>
      </c>
      <c r="J16" s="2">
        <v>41931.079377482827</v>
      </c>
      <c r="K16" s="2">
        <v>38528.937179488465</v>
      </c>
      <c r="L16" s="2">
        <v>37663.560195861101</v>
      </c>
      <c r="M16" s="2">
        <v>37633.781020982533</v>
      </c>
      <c r="N16" s="2">
        <v>37632.779629103534</v>
      </c>
      <c r="O16" s="2">
        <v>24594.191168068748</v>
      </c>
      <c r="P16" s="2">
        <v>16200.362046459999</v>
      </c>
      <c r="Q16" s="2">
        <v>16200.20928384</v>
      </c>
      <c r="R16" s="2">
        <v>16200.056521229999</v>
      </c>
      <c r="S16" s="2">
        <v>16199.90375861</v>
      </c>
      <c r="T16" s="2">
        <v>16199.75099599</v>
      </c>
      <c r="U16" s="2">
        <v>4444.3247958699994</v>
      </c>
      <c r="V16" s="2">
        <v>4444.2738749999999</v>
      </c>
      <c r="W16" s="2">
        <v>4444.2738749999999</v>
      </c>
      <c r="X16" s="2">
        <v>3956.777</v>
      </c>
      <c r="Y16" s="2">
        <v>3956.777</v>
      </c>
      <c r="Z16" s="2">
        <v>3956.777</v>
      </c>
      <c r="AA16" s="2">
        <v>878.68481250000002</v>
      </c>
      <c r="AB16" s="2">
        <v>0</v>
      </c>
      <c r="AC16" s="6">
        <f t="shared" si="0"/>
        <v>869137.39993088052</v>
      </c>
    </row>
    <row r="17" spans="1:33" x14ac:dyDescent="0.35">
      <c r="A17" s="5" t="s">
        <v>14</v>
      </c>
      <c r="B17" s="2">
        <v>90055.624588265957</v>
      </c>
      <c r="C17" s="2">
        <v>60317.245160996041</v>
      </c>
      <c r="D17" s="2">
        <v>66196.909329429385</v>
      </c>
      <c r="E17" s="2">
        <v>48098.671296309723</v>
      </c>
      <c r="F17" s="2">
        <v>47640.950083618955</v>
      </c>
      <c r="G17" s="2">
        <v>41271.118543246412</v>
      </c>
      <c r="H17" s="2">
        <v>33315.860983133403</v>
      </c>
      <c r="I17" s="2">
        <v>30346.996543758611</v>
      </c>
      <c r="J17" s="2">
        <v>29051.835444976437</v>
      </c>
      <c r="K17" s="2">
        <v>6949.1119458067114</v>
      </c>
      <c r="L17" s="2">
        <v>6946.0952269887321</v>
      </c>
      <c r="M17" s="2">
        <v>9156.8124239143453</v>
      </c>
      <c r="N17" s="2">
        <v>1245.1320869375297</v>
      </c>
      <c r="O17" s="2">
        <v>1243.8427868154597</v>
      </c>
      <c r="P17" s="2">
        <v>1241.41173998861</v>
      </c>
      <c r="Q17" s="2">
        <v>1241.2372911199998</v>
      </c>
      <c r="R17" s="2">
        <v>1241.0845285099999</v>
      </c>
      <c r="S17" s="2">
        <v>1240.9317658900002</v>
      </c>
      <c r="T17" s="2">
        <v>1240.77900327</v>
      </c>
      <c r="U17" s="2">
        <v>1240.62624065</v>
      </c>
      <c r="V17" s="2">
        <v>1558.7340504000019</v>
      </c>
      <c r="W17" s="2">
        <v>1240.5880500000001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6">
        <f t="shared" si="0"/>
        <v>482081.59911402635</v>
      </c>
    </row>
    <row r="18" spans="1:33" x14ac:dyDescent="0.35">
      <c r="A18" s="5" t="s">
        <v>15</v>
      </c>
      <c r="B18" s="2">
        <v>158059.54260522357</v>
      </c>
      <c r="C18" s="2">
        <v>149608.59346892731</v>
      </c>
      <c r="D18" s="2">
        <v>147697.87413318228</v>
      </c>
      <c r="E18" s="2">
        <v>135063.41678426942</v>
      </c>
      <c r="F18" s="2">
        <v>114186.70328583641</v>
      </c>
      <c r="G18" s="2">
        <v>86033.234672695995</v>
      </c>
      <c r="H18" s="2">
        <v>62486.860274452105</v>
      </c>
      <c r="I18" s="2">
        <v>60869.696504402309</v>
      </c>
      <c r="J18" s="2">
        <v>40712.560042560159</v>
      </c>
      <c r="K18" s="2">
        <v>37279.594746559065</v>
      </c>
      <c r="L18" s="2">
        <v>23170.238426092597</v>
      </c>
      <c r="M18" s="2">
        <v>2934.6458823436801</v>
      </c>
      <c r="N18" s="2">
        <v>2930.9045419369395</v>
      </c>
      <c r="O18" s="2">
        <v>2930.73731840647</v>
      </c>
      <c r="P18" s="2">
        <v>2916.4238243433597</v>
      </c>
      <c r="Q18" s="2">
        <v>2915.3485109099997</v>
      </c>
      <c r="R18" s="2">
        <v>2915.1957482899998</v>
      </c>
      <c r="S18" s="2">
        <v>2915.0429856700002</v>
      </c>
      <c r="T18" s="2">
        <v>2914.8902230500003</v>
      </c>
      <c r="U18" s="2">
        <v>2914.7374604400002</v>
      </c>
      <c r="V18" s="2">
        <v>2914.712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6">
        <f t="shared" si="0"/>
        <v>1044370.9534395918</v>
      </c>
    </row>
    <row r="19" spans="1:33" x14ac:dyDescent="0.35">
      <c r="A19" s="7" t="s">
        <v>3</v>
      </c>
      <c r="B19" s="8">
        <f t="shared" ref="B19:AB19" si="1">SUM(B7:B18)</f>
        <v>1350052.1236300513</v>
      </c>
      <c r="C19" s="8">
        <f t="shared" si="1"/>
        <v>1681572.6546818013</v>
      </c>
      <c r="D19" s="8">
        <f t="shared" si="1"/>
        <v>1518988.6938377549</v>
      </c>
      <c r="E19" s="8">
        <f t="shared" si="1"/>
        <v>1405098.2406984693</v>
      </c>
      <c r="F19" s="8">
        <f t="shared" si="1"/>
        <v>1165192.2973830192</v>
      </c>
      <c r="G19" s="8">
        <f t="shared" si="1"/>
        <v>995485.91848249245</v>
      </c>
      <c r="H19" s="8">
        <f>SUM(H7:H18)</f>
        <v>829767.56609763578</v>
      </c>
      <c r="I19" s="8">
        <f t="shared" si="1"/>
        <v>664980.38977600832</v>
      </c>
      <c r="J19" s="8">
        <f t="shared" si="1"/>
        <v>610382.28025236307</v>
      </c>
      <c r="K19" s="8">
        <f t="shared" si="1"/>
        <v>458610.48470682575</v>
      </c>
      <c r="L19" s="8">
        <f t="shared" si="1"/>
        <v>417723.77734613523</v>
      </c>
      <c r="M19" s="8">
        <f t="shared" si="1"/>
        <v>253983.13996629498</v>
      </c>
      <c r="N19" s="8">
        <f t="shared" si="1"/>
        <v>228403.98290176454</v>
      </c>
      <c r="O19" s="8">
        <f t="shared" si="1"/>
        <v>213606.00456573276</v>
      </c>
      <c r="P19" s="8">
        <f t="shared" si="1"/>
        <v>203563.84423016314</v>
      </c>
      <c r="Q19" s="8">
        <f t="shared" si="1"/>
        <v>217866.62831000541</v>
      </c>
      <c r="R19" s="8">
        <f t="shared" si="1"/>
        <v>129262.10741875114</v>
      </c>
      <c r="S19" s="8">
        <f t="shared" si="1"/>
        <v>176603.97388002783</v>
      </c>
      <c r="T19" s="8">
        <f t="shared" si="1"/>
        <v>179027.75106092115</v>
      </c>
      <c r="U19" s="8">
        <f t="shared" si="1"/>
        <v>125032.07369925689</v>
      </c>
      <c r="V19" s="8">
        <f t="shared" si="1"/>
        <v>95202.385539198003</v>
      </c>
      <c r="W19" s="8">
        <f t="shared" si="1"/>
        <v>53297.270292471396</v>
      </c>
      <c r="X19" s="8">
        <f t="shared" si="1"/>
        <v>21965.541274283198</v>
      </c>
      <c r="Y19" s="8">
        <f t="shared" si="1"/>
        <v>21478.044399283201</v>
      </c>
      <c r="Z19" s="8">
        <f t="shared" si="1"/>
        <v>35186.683088393271</v>
      </c>
      <c r="AA19" s="8">
        <f t="shared" si="1"/>
        <v>20444.080112509997</v>
      </c>
      <c r="AB19" s="8">
        <f t="shared" si="1"/>
        <v>878.68481250000002</v>
      </c>
      <c r="AC19" s="8">
        <f>SUM(AC7:AC18)</f>
        <v>13073656.622444116</v>
      </c>
      <c r="AD19" s="6"/>
      <c r="AE19" s="6"/>
    </row>
    <row r="20" spans="1:33" x14ac:dyDescent="0.35">
      <c r="AE20" s="17">
        <f>+AC19/515.99</f>
        <v>25337.034869753512</v>
      </c>
      <c r="AF20" s="6"/>
    </row>
    <row r="22" spans="1:33" ht="17.399999999999999" x14ac:dyDescent="0.45">
      <c r="A22" s="19" t="s">
        <v>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6"/>
      <c r="AG22" s="16"/>
    </row>
    <row r="23" spans="1:33" ht="17.399999999999999" x14ac:dyDescent="0.45">
      <c r="A23" s="19" t="s">
        <v>19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6"/>
      <c r="AG23" s="16"/>
    </row>
    <row r="24" spans="1:33" ht="17.399999999999999" x14ac:dyDescent="0.45">
      <c r="A24" s="19" t="s">
        <v>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6"/>
      <c r="AG24" s="16"/>
    </row>
    <row r="25" spans="1:33" ht="17.399999999999999" x14ac:dyDescent="0.45">
      <c r="A25" s="19" t="str">
        <f>+A4</f>
        <v>Al 28 de febrero 2025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6"/>
      <c r="AG25" s="16"/>
    </row>
    <row r="26" spans="1:33" ht="17.399999999999999" x14ac:dyDescent="0.45">
      <c r="A26" s="11"/>
      <c r="B26" s="12">
        <v>505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35">
      <c r="A27" s="3" t="s">
        <v>2</v>
      </c>
      <c r="B27" s="4">
        <v>2025</v>
      </c>
      <c r="C27" s="4">
        <v>2026</v>
      </c>
      <c r="D27" s="4">
        <v>2027</v>
      </c>
      <c r="E27" s="4">
        <v>2028</v>
      </c>
      <c r="F27" s="4">
        <v>2029</v>
      </c>
      <c r="G27" s="4">
        <v>2030</v>
      </c>
      <c r="H27" s="4">
        <v>2031</v>
      </c>
      <c r="I27" s="4">
        <v>2032</v>
      </c>
      <c r="J27" s="4">
        <v>2033</v>
      </c>
      <c r="K27" s="4">
        <v>2034</v>
      </c>
      <c r="L27" s="4">
        <v>2035</v>
      </c>
      <c r="M27" s="4">
        <v>2036</v>
      </c>
      <c r="N27" s="4">
        <v>2037</v>
      </c>
      <c r="O27" s="4">
        <v>2038</v>
      </c>
      <c r="P27" s="4">
        <v>2039</v>
      </c>
      <c r="Q27" s="4">
        <v>2040</v>
      </c>
      <c r="R27" s="4">
        <v>2041</v>
      </c>
      <c r="S27" s="4">
        <v>2042</v>
      </c>
      <c r="T27" s="4">
        <v>2043</v>
      </c>
      <c r="U27" s="4">
        <v>2044</v>
      </c>
      <c r="V27" s="4">
        <v>2045</v>
      </c>
      <c r="W27" s="4">
        <v>2046</v>
      </c>
      <c r="X27" s="4">
        <v>2047</v>
      </c>
      <c r="Y27" s="4">
        <v>2048</v>
      </c>
      <c r="Z27" s="4">
        <v>2049</v>
      </c>
      <c r="AA27" s="4">
        <v>2050</v>
      </c>
      <c r="AB27" s="4">
        <v>2051</v>
      </c>
      <c r="AC27" s="4" t="s">
        <v>3</v>
      </c>
    </row>
    <row r="28" spans="1:33" x14ac:dyDescent="0.35">
      <c r="A28" s="5" t="s">
        <v>4</v>
      </c>
      <c r="B28" s="2">
        <f t="shared" ref="B28:AB28" si="2">+B7/$B$26</f>
        <v>0</v>
      </c>
      <c r="C28" s="2">
        <f t="shared" si="2"/>
        <v>223.10634755976204</v>
      </c>
      <c r="D28" s="2">
        <f t="shared" si="2"/>
        <v>240.09826303235286</v>
      </c>
      <c r="E28" s="2">
        <f t="shared" si="2"/>
        <v>280.5174162504569</v>
      </c>
      <c r="F28" s="2">
        <f t="shared" si="2"/>
        <v>186.08050225275215</v>
      </c>
      <c r="G28" s="2">
        <f t="shared" si="2"/>
        <v>173.89963380707718</v>
      </c>
      <c r="H28" s="2">
        <f t="shared" si="2"/>
        <v>169.52977125097161</v>
      </c>
      <c r="I28" s="2">
        <f t="shared" si="2"/>
        <v>161.74872559455815</v>
      </c>
      <c r="J28" s="2">
        <f t="shared" si="2"/>
        <v>154.00186107146061</v>
      </c>
      <c r="K28" s="2">
        <f t="shared" si="2"/>
        <v>143.36721419367075</v>
      </c>
      <c r="L28" s="2">
        <f t="shared" si="2"/>
        <v>135.44703069979292</v>
      </c>
      <c r="M28" s="2">
        <f t="shared" si="2"/>
        <v>135.44280483670926</v>
      </c>
      <c r="N28" s="2">
        <f t="shared" si="2"/>
        <v>133.220407671516</v>
      </c>
      <c r="O28" s="2">
        <f t="shared" si="2"/>
        <v>133.21892975935759</v>
      </c>
      <c r="P28" s="2">
        <f t="shared" si="2"/>
        <v>133.21862725911996</v>
      </c>
      <c r="Q28" s="2">
        <f t="shared" si="2"/>
        <v>251.14637551525146</v>
      </c>
      <c r="R28" s="2">
        <f t="shared" si="2"/>
        <v>82.959029783416966</v>
      </c>
      <c r="S28" s="2">
        <f t="shared" si="2"/>
        <v>82.958727283179357</v>
      </c>
      <c r="T28" s="2">
        <f t="shared" si="2"/>
        <v>82.958424782941719</v>
      </c>
      <c r="U28" s="2">
        <f t="shared" si="2"/>
        <v>57.395367751964159</v>
      </c>
      <c r="V28" s="2">
        <f t="shared" si="2"/>
        <v>57.395065251726535</v>
      </c>
      <c r="W28" s="2">
        <f t="shared" si="2"/>
        <v>36.234069240080593</v>
      </c>
      <c r="X28" s="2">
        <f t="shared" si="2"/>
        <v>13.430188514141781</v>
      </c>
      <c r="Y28" s="2">
        <f t="shared" si="2"/>
        <v>13.430188514141781</v>
      </c>
      <c r="Z28" s="2">
        <f t="shared" si="2"/>
        <v>13.430188514141781</v>
      </c>
      <c r="AA28" s="2">
        <f t="shared" si="2"/>
        <v>0</v>
      </c>
      <c r="AB28" s="2">
        <f t="shared" si="2"/>
        <v>0</v>
      </c>
      <c r="AC28" s="2">
        <f t="shared" ref="AC28:AC39" si="3">SUM(B28:AB28)</f>
        <v>3094.235160390544</v>
      </c>
    </row>
    <row r="29" spans="1:33" x14ac:dyDescent="0.35">
      <c r="A29" s="5" t="s">
        <v>5</v>
      </c>
      <c r="B29" s="2">
        <f t="shared" ref="B29:AB29" si="4">+B8/$B$26</f>
        <v>0</v>
      </c>
      <c r="C29" s="2">
        <f t="shared" si="4"/>
        <v>522.60296176746419</v>
      </c>
      <c r="D29" s="2">
        <f t="shared" si="4"/>
        <v>394.54540778868306</v>
      </c>
      <c r="E29" s="2">
        <f t="shared" si="4"/>
        <v>365.09523913367997</v>
      </c>
      <c r="F29" s="2">
        <f t="shared" si="4"/>
        <v>306.0326237240256</v>
      </c>
      <c r="G29" s="2">
        <f t="shared" si="4"/>
        <v>220.36220145785805</v>
      </c>
      <c r="H29" s="2">
        <f t="shared" si="4"/>
        <v>200.59246065173207</v>
      </c>
      <c r="I29" s="2">
        <f t="shared" si="4"/>
        <v>188.13170278935507</v>
      </c>
      <c r="J29" s="2">
        <f t="shared" si="4"/>
        <v>142.99790953971686</v>
      </c>
      <c r="K29" s="2">
        <f t="shared" si="4"/>
        <v>81.321689065146899</v>
      </c>
      <c r="L29" s="2">
        <f t="shared" si="4"/>
        <v>97.256807885563177</v>
      </c>
      <c r="M29" s="2">
        <f t="shared" si="4"/>
        <v>-0.51170457396560787</v>
      </c>
      <c r="N29" s="2">
        <f t="shared" si="4"/>
        <v>3.9960936025049507E-2</v>
      </c>
      <c r="O29" s="2">
        <f t="shared" si="4"/>
        <v>3.6281436807544552E-2</v>
      </c>
      <c r="P29" s="2">
        <f t="shared" si="4"/>
        <v>1.1352557185643564E-2</v>
      </c>
      <c r="Q29" s="2">
        <f t="shared" si="4"/>
        <v>4.0192494809108909E-3</v>
      </c>
      <c r="R29" s="2">
        <f t="shared" si="4"/>
        <v>1.2100009306930694E-3</v>
      </c>
      <c r="S29" s="2">
        <f t="shared" si="4"/>
        <v>9.0750069306930691E-4</v>
      </c>
      <c r="T29" s="2">
        <f t="shared" si="4"/>
        <v>6.0500045544554452E-4</v>
      </c>
      <c r="U29" s="2">
        <f t="shared" si="4"/>
        <v>3.0250023762376234E-4</v>
      </c>
      <c r="V29" s="2">
        <f t="shared" si="4"/>
        <v>0</v>
      </c>
      <c r="W29" s="2">
        <f t="shared" si="4"/>
        <v>0</v>
      </c>
      <c r="X29" s="2">
        <f t="shared" si="4"/>
        <v>0</v>
      </c>
      <c r="Y29" s="2">
        <f t="shared" si="4"/>
        <v>0</v>
      </c>
      <c r="Z29" s="2">
        <f t="shared" si="4"/>
        <v>0</v>
      </c>
      <c r="AA29" s="2">
        <f t="shared" si="4"/>
        <v>0</v>
      </c>
      <c r="AB29" s="2">
        <f t="shared" si="4"/>
        <v>0</v>
      </c>
      <c r="AC29" s="2">
        <f t="shared" si="3"/>
        <v>2518.5219384110751</v>
      </c>
    </row>
    <row r="30" spans="1:33" x14ac:dyDescent="0.35">
      <c r="A30" s="5" t="s">
        <v>6</v>
      </c>
      <c r="B30" s="2">
        <f t="shared" ref="B30:AB30" si="5">+B9/$B$26</f>
        <v>295.26134405794585</v>
      </c>
      <c r="C30" s="2">
        <f t="shared" si="5"/>
        <v>283.03020421338232</v>
      </c>
      <c r="D30" s="2">
        <f t="shared" si="5"/>
        <v>245.83459853835225</v>
      </c>
      <c r="E30" s="2">
        <f t="shared" si="5"/>
        <v>237.04861546233903</v>
      </c>
      <c r="F30" s="2">
        <f t="shared" si="5"/>
        <v>205.8390481744614</v>
      </c>
      <c r="G30" s="2">
        <f t="shared" si="5"/>
        <v>153.72688317191754</v>
      </c>
      <c r="H30" s="2">
        <f t="shared" si="5"/>
        <v>115.88127752820529</v>
      </c>
      <c r="I30" s="2">
        <f t="shared" si="5"/>
        <v>74.54596186709071</v>
      </c>
      <c r="J30" s="2">
        <f t="shared" si="5"/>
        <v>49.868131737710875</v>
      </c>
      <c r="K30" s="2">
        <f t="shared" si="5"/>
        <v>40.648476048962237</v>
      </c>
      <c r="L30" s="2">
        <f t="shared" si="5"/>
        <v>46.272166007126422</v>
      </c>
      <c r="M30" s="2">
        <f t="shared" si="5"/>
        <v>12.041885878558563</v>
      </c>
      <c r="N30" s="2">
        <f t="shared" si="5"/>
        <v>11.308321664341056</v>
      </c>
      <c r="O30" s="2">
        <f t="shared" si="5"/>
        <v>8.3747912893929684</v>
      </c>
      <c r="P30" s="2">
        <f t="shared" si="5"/>
        <v>8.3476698206928894</v>
      </c>
      <c r="Q30" s="2">
        <f t="shared" si="5"/>
        <v>8.3434278868712877</v>
      </c>
      <c r="R30" s="2">
        <f t="shared" si="5"/>
        <v>9.4237491490297032</v>
      </c>
      <c r="S30" s="2">
        <f t="shared" si="5"/>
        <v>8.8229233663366334E-4</v>
      </c>
      <c r="T30" s="2">
        <f t="shared" si="5"/>
        <v>5.7979211881188121E-4</v>
      </c>
      <c r="U30" s="2">
        <f t="shared" si="5"/>
        <v>2.7729188118811882E-4</v>
      </c>
      <c r="V30" s="2">
        <f t="shared" si="5"/>
        <v>0</v>
      </c>
      <c r="W30" s="2">
        <f t="shared" si="5"/>
        <v>0</v>
      </c>
      <c r="X30" s="2">
        <f t="shared" si="5"/>
        <v>0</v>
      </c>
      <c r="Y30" s="2">
        <f t="shared" si="5"/>
        <v>0</v>
      </c>
      <c r="Z30" s="2">
        <f t="shared" si="5"/>
        <v>0</v>
      </c>
      <c r="AA30" s="2">
        <f t="shared" si="5"/>
        <v>0</v>
      </c>
      <c r="AB30" s="2">
        <f t="shared" si="5"/>
        <v>0</v>
      </c>
      <c r="AC30" s="2">
        <f t="shared" si="3"/>
        <v>1805.7982918727168</v>
      </c>
    </row>
    <row r="31" spans="1:33" x14ac:dyDescent="0.35">
      <c r="A31" s="5" t="s">
        <v>7</v>
      </c>
      <c r="B31" s="2">
        <f t="shared" ref="B31:AB31" si="6">+B10/$B$26</f>
        <v>177.1839691786918</v>
      </c>
      <c r="C31" s="2">
        <f t="shared" si="6"/>
        <v>180.56681706599821</v>
      </c>
      <c r="D31" s="2">
        <f t="shared" si="6"/>
        <v>179.4813243817911</v>
      </c>
      <c r="E31" s="2">
        <f t="shared" si="6"/>
        <v>175.46069535730359</v>
      </c>
      <c r="F31" s="2">
        <f t="shared" si="6"/>
        <v>138.01928312165077</v>
      </c>
      <c r="G31" s="2">
        <f t="shared" si="6"/>
        <v>92.433021923359846</v>
      </c>
      <c r="H31" s="2">
        <f t="shared" si="6"/>
        <v>91.832665530141384</v>
      </c>
      <c r="I31" s="2">
        <f t="shared" si="6"/>
        <v>86.778244746012874</v>
      </c>
      <c r="J31" s="2">
        <f t="shared" si="6"/>
        <v>83.04761113705456</v>
      </c>
      <c r="K31" s="2">
        <f t="shared" si="6"/>
        <v>90.569738925775809</v>
      </c>
      <c r="L31" s="2">
        <f t="shared" si="6"/>
        <v>78.250395667122547</v>
      </c>
      <c r="M31" s="2">
        <f t="shared" si="6"/>
        <v>74.657320074016297</v>
      </c>
      <c r="N31" s="2">
        <f t="shared" si="6"/>
        <v>74.520779322608192</v>
      </c>
      <c r="O31" s="2">
        <f t="shared" si="6"/>
        <v>74.518623501777128</v>
      </c>
      <c r="P31" s="2">
        <f t="shared" si="6"/>
        <v>71.395562508393567</v>
      </c>
      <c r="Q31" s="2">
        <f t="shared" si="6"/>
        <v>32.079773594356432</v>
      </c>
      <c r="R31" s="2">
        <f t="shared" si="6"/>
        <v>32.079471094118816</v>
      </c>
      <c r="S31" s="2">
        <f t="shared" si="6"/>
        <v>32.079168593900988</v>
      </c>
      <c r="T31" s="2">
        <f t="shared" si="6"/>
        <v>140.05451945013863</v>
      </c>
      <c r="U31" s="2">
        <f t="shared" si="6"/>
        <v>32.078563593425741</v>
      </c>
      <c r="V31" s="2">
        <f t="shared" si="6"/>
        <v>8.800542326732673</v>
      </c>
      <c r="W31" s="2">
        <f t="shared" si="6"/>
        <v>13.585541356415842</v>
      </c>
      <c r="X31" s="2">
        <f t="shared" si="6"/>
        <v>8.800542326732673</v>
      </c>
      <c r="Y31" s="2">
        <f t="shared" si="6"/>
        <v>7.8352019801980202</v>
      </c>
      <c r="Z31" s="2">
        <f t="shared" si="6"/>
        <v>7.8352019801980202</v>
      </c>
      <c r="AA31" s="2">
        <f t="shared" si="6"/>
        <v>38.743357029722766</v>
      </c>
      <c r="AB31" s="2">
        <f t="shared" si="6"/>
        <v>1.7399699257425743</v>
      </c>
      <c r="AC31" s="2">
        <f t="shared" si="3"/>
        <v>2024.4279056933808</v>
      </c>
    </row>
    <row r="32" spans="1:33" x14ac:dyDescent="0.35">
      <c r="A32" s="5" t="s">
        <v>8</v>
      </c>
      <c r="B32" s="2">
        <f t="shared" ref="B32:AB32" si="7">+B11/$B$26</f>
        <v>142.45962412605431</v>
      </c>
      <c r="C32" s="2">
        <f t="shared" si="7"/>
        <v>146.76310106001296</v>
      </c>
      <c r="D32" s="2">
        <f t="shared" si="7"/>
        <v>129.56777179271765</v>
      </c>
      <c r="E32" s="2">
        <f t="shared" si="7"/>
        <v>101.26730347665253</v>
      </c>
      <c r="F32" s="2">
        <f t="shared" si="7"/>
        <v>119.3187525951831</v>
      </c>
      <c r="G32" s="2">
        <f t="shared" si="7"/>
        <v>85.259342137528577</v>
      </c>
      <c r="H32" s="2">
        <f t="shared" si="7"/>
        <v>77.186492567617577</v>
      </c>
      <c r="I32" s="2">
        <f t="shared" si="7"/>
        <v>75.847877582760461</v>
      </c>
      <c r="J32" s="2">
        <f t="shared" si="7"/>
        <v>85.191281179973814</v>
      </c>
      <c r="K32" s="2">
        <f t="shared" si="7"/>
        <v>34.698323904587554</v>
      </c>
      <c r="L32" s="2">
        <f t="shared" si="7"/>
        <v>13.75967107526256</v>
      </c>
      <c r="M32" s="2">
        <f t="shared" si="7"/>
        <v>13.754492763720261</v>
      </c>
      <c r="N32" s="2">
        <f t="shared" si="7"/>
        <v>2.9618943462552867</v>
      </c>
      <c r="O32" s="2">
        <f t="shared" si="7"/>
        <v>2.463206273515762</v>
      </c>
      <c r="P32" s="2">
        <f t="shared" si="7"/>
        <v>2.4629037732781383</v>
      </c>
      <c r="Q32" s="2">
        <f t="shared" si="7"/>
        <v>2.4580468760990097</v>
      </c>
      <c r="R32" s="2">
        <f t="shared" si="7"/>
        <v>2.4577443758811879</v>
      </c>
      <c r="S32" s="2">
        <f t="shared" si="7"/>
        <v>2.4574418756435641</v>
      </c>
      <c r="T32" s="2">
        <f t="shared" si="7"/>
        <v>2.4571393754059407</v>
      </c>
      <c r="U32" s="2">
        <f t="shared" si="7"/>
        <v>2.4568368751683169</v>
      </c>
      <c r="V32" s="2">
        <f t="shared" si="7"/>
        <v>2.45661</v>
      </c>
      <c r="W32" s="2">
        <f t="shared" si="7"/>
        <v>2.45661</v>
      </c>
      <c r="X32" s="2">
        <f t="shared" si="7"/>
        <v>0</v>
      </c>
      <c r="Y32" s="2">
        <f t="shared" si="7"/>
        <v>0</v>
      </c>
      <c r="Z32" s="2">
        <f t="shared" si="7"/>
        <v>0</v>
      </c>
      <c r="AA32" s="2">
        <f t="shared" si="7"/>
        <v>0</v>
      </c>
      <c r="AB32" s="2">
        <f t="shared" si="7"/>
        <v>0</v>
      </c>
      <c r="AC32" s="2">
        <f t="shared" si="3"/>
        <v>1050.1624680333184</v>
      </c>
    </row>
    <row r="33" spans="1:33" x14ac:dyDescent="0.35">
      <c r="A33" s="5" t="s">
        <v>9</v>
      </c>
      <c r="B33" s="2">
        <f t="shared" ref="B33:AB33" si="8">+B12/$B$26</f>
        <v>335.35808539138293</v>
      </c>
      <c r="C33" s="2">
        <f t="shared" si="8"/>
        <v>319.70288240207753</v>
      </c>
      <c r="D33" s="2">
        <f t="shared" si="8"/>
        <v>296.39238618901265</v>
      </c>
      <c r="E33" s="2">
        <f t="shared" si="8"/>
        <v>313.53205110425853</v>
      </c>
      <c r="F33" s="2">
        <f t="shared" si="8"/>
        <v>292.69386735927475</v>
      </c>
      <c r="G33" s="2">
        <f t="shared" si="8"/>
        <v>366.23758289228834</v>
      </c>
      <c r="H33" s="2">
        <f t="shared" si="8"/>
        <v>226.61324464300986</v>
      </c>
      <c r="I33" s="2">
        <f t="shared" si="8"/>
        <v>123.92989863334458</v>
      </c>
      <c r="J33" s="2">
        <f t="shared" si="8"/>
        <v>101.12884371864543</v>
      </c>
      <c r="K33" s="2">
        <f t="shared" si="8"/>
        <v>80.300085419366638</v>
      </c>
      <c r="L33" s="2">
        <f t="shared" si="8"/>
        <v>62.509139037093263</v>
      </c>
      <c r="M33" s="2">
        <f t="shared" si="8"/>
        <v>26.779429851430987</v>
      </c>
      <c r="N33" s="2">
        <f t="shared" si="8"/>
        <v>5.8086638671964357</v>
      </c>
      <c r="O33" s="2">
        <f t="shared" si="8"/>
        <v>5.8036201200533455</v>
      </c>
      <c r="P33" s="2">
        <f t="shared" si="8"/>
        <v>5.7763333640985337</v>
      </c>
      <c r="Q33" s="2">
        <f t="shared" si="8"/>
        <v>5.7731185984554454</v>
      </c>
      <c r="R33" s="2">
        <f t="shared" si="8"/>
        <v>5.772816098217822</v>
      </c>
      <c r="S33" s="2">
        <f t="shared" si="8"/>
        <v>5.7725135979801978</v>
      </c>
      <c r="T33" s="2">
        <f t="shared" si="8"/>
        <v>5.7722110977425745</v>
      </c>
      <c r="U33" s="2">
        <f t="shared" si="8"/>
        <v>5.7719085975049493</v>
      </c>
      <c r="V33" s="2">
        <f t="shared" si="8"/>
        <v>0.75784851485148519</v>
      </c>
      <c r="W33" s="2">
        <f t="shared" si="8"/>
        <v>5.7717069306930693</v>
      </c>
      <c r="X33" s="2">
        <f t="shared" si="8"/>
        <v>0</v>
      </c>
      <c r="Y33" s="2">
        <f t="shared" si="8"/>
        <v>0</v>
      </c>
      <c r="Z33" s="2">
        <f t="shared" si="8"/>
        <v>0</v>
      </c>
      <c r="AA33" s="2">
        <f t="shared" si="8"/>
        <v>0</v>
      </c>
      <c r="AB33" s="2">
        <f t="shared" si="8"/>
        <v>0</v>
      </c>
      <c r="AC33" s="2">
        <f t="shared" si="3"/>
        <v>2597.9582374279794</v>
      </c>
    </row>
    <row r="34" spans="1:33" x14ac:dyDescent="0.35">
      <c r="A34" s="5" t="s">
        <v>10</v>
      </c>
      <c r="B34" s="2">
        <f t="shared" ref="B34:AB34" si="9">+B13/$B$26</f>
        <v>282.61561510670566</v>
      </c>
      <c r="C34" s="2">
        <f t="shared" si="9"/>
        <v>290.42220797399267</v>
      </c>
      <c r="D34" s="2">
        <f t="shared" si="9"/>
        <v>238.53595086615954</v>
      </c>
      <c r="E34" s="2">
        <f t="shared" si="9"/>
        <v>186.77203719448042</v>
      </c>
      <c r="F34" s="2">
        <f t="shared" si="9"/>
        <v>173.92026386494024</v>
      </c>
      <c r="G34" s="2">
        <f t="shared" si="9"/>
        <v>169.49064889859957</v>
      </c>
      <c r="H34" s="2">
        <f t="shared" si="9"/>
        <v>187.94702695089291</v>
      </c>
      <c r="I34" s="2">
        <f t="shared" si="9"/>
        <v>160.63441068745519</v>
      </c>
      <c r="J34" s="2">
        <f t="shared" si="9"/>
        <v>164.00152290047919</v>
      </c>
      <c r="K34" s="2">
        <f t="shared" si="9"/>
        <v>135.44789321598384</v>
      </c>
      <c r="L34" s="2">
        <f t="shared" si="9"/>
        <v>135.44295608682808</v>
      </c>
      <c r="M34" s="2">
        <f t="shared" si="9"/>
        <v>130.23018309659045</v>
      </c>
      <c r="N34" s="2">
        <f t="shared" si="9"/>
        <v>133.22025642139718</v>
      </c>
      <c r="O34" s="2">
        <f t="shared" si="9"/>
        <v>133.21877850923877</v>
      </c>
      <c r="P34" s="2">
        <f t="shared" si="9"/>
        <v>133.21847600900117</v>
      </c>
      <c r="Q34" s="2">
        <f t="shared" si="9"/>
        <v>82.959181033535771</v>
      </c>
      <c r="R34" s="2">
        <f t="shared" si="9"/>
        <v>82.958878533298162</v>
      </c>
      <c r="S34" s="2">
        <f t="shared" si="9"/>
        <v>186.13104061267779</v>
      </c>
      <c r="T34" s="2">
        <f t="shared" si="9"/>
        <v>82.958273532822915</v>
      </c>
      <c r="U34" s="2">
        <f t="shared" si="9"/>
        <v>132.85564471634652</v>
      </c>
      <c r="V34" s="2">
        <f t="shared" si="9"/>
        <v>101.45065789440812</v>
      </c>
      <c r="W34" s="2">
        <f t="shared" si="9"/>
        <v>36.234069240080593</v>
      </c>
      <c r="X34" s="2">
        <f t="shared" si="9"/>
        <v>13.430188514141781</v>
      </c>
      <c r="Y34" s="2">
        <f t="shared" si="9"/>
        <v>13.430188514141781</v>
      </c>
      <c r="Z34" s="2">
        <f t="shared" si="9"/>
        <v>40.576007700498359</v>
      </c>
      <c r="AA34" s="2">
        <f t="shared" si="9"/>
        <v>0</v>
      </c>
      <c r="AB34" s="2">
        <f t="shared" si="9"/>
        <v>0</v>
      </c>
      <c r="AC34" s="2">
        <f t="shared" si="3"/>
        <v>3428.1023580746969</v>
      </c>
    </row>
    <row r="35" spans="1:33" x14ac:dyDescent="0.35">
      <c r="A35" s="5" t="s">
        <v>11</v>
      </c>
      <c r="B35" s="2">
        <f t="shared" ref="B35:AB35" si="10">+B14/$B$26</f>
        <v>503.73678059749659</v>
      </c>
      <c r="C35" s="2">
        <f t="shared" si="10"/>
        <v>456.57725466772871</v>
      </c>
      <c r="D35" s="2">
        <f t="shared" si="10"/>
        <v>451.84554199203569</v>
      </c>
      <c r="E35" s="2">
        <f t="shared" si="10"/>
        <v>375.74224761595531</v>
      </c>
      <c r="F35" s="2">
        <f t="shared" si="10"/>
        <v>254.95389449894392</v>
      </c>
      <c r="G35" s="2">
        <f t="shared" si="10"/>
        <v>209.05565429062113</v>
      </c>
      <c r="H35" s="2">
        <f t="shared" si="10"/>
        <v>203.87559647693888</v>
      </c>
      <c r="I35" s="2">
        <f t="shared" si="10"/>
        <v>131.56993482339908</v>
      </c>
      <c r="J35" s="2">
        <f t="shared" si="10"/>
        <v>142.97034225601223</v>
      </c>
      <c r="K35" s="2">
        <f t="shared" si="10"/>
        <v>97.261445662698122</v>
      </c>
      <c r="L35" s="2">
        <f t="shared" si="10"/>
        <v>111.97798155548981</v>
      </c>
      <c r="M35" s="2">
        <f t="shared" si="10"/>
        <v>4.2358702310336629E-2</v>
      </c>
      <c r="N35" s="2">
        <f t="shared" si="10"/>
        <v>3.9809685906237617E-2</v>
      </c>
      <c r="O35" s="2">
        <f t="shared" si="10"/>
        <v>1.1503807284653464E-2</v>
      </c>
      <c r="P35" s="2">
        <f t="shared" si="10"/>
        <v>7.1441093678217826E-3</v>
      </c>
      <c r="Q35" s="2">
        <f t="shared" si="10"/>
        <v>1.3612510495049507E-3</v>
      </c>
      <c r="R35" s="2">
        <f t="shared" si="10"/>
        <v>1.0587508118811884E-3</v>
      </c>
      <c r="S35" s="2">
        <f t="shared" si="10"/>
        <v>7.5625057425742566E-4</v>
      </c>
      <c r="T35" s="2">
        <f t="shared" si="10"/>
        <v>4.5375035643564353E-4</v>
      </c>
      <c r="U35" s="2">
        <f t="shared" si="10"/>
        <v>1.5125011881188117E-4</v>
      </c>
      <c r="V35" s="2">
        <f t="shared" si="10"/>
        <v>0</v>
      </c>
      <c r="W35" s="2">
        <f t="shared" si="10"/>
        <v>0</v>
      </c>
      <c r="X35" s="2">
        <f t="shared" si="10"/>
        <v>0</v>
      </c>
      <c r="Y35" s="2">
        <f t="shared" si="10"/>
        <v>0</v>
      </c>
      <c r="Z35" s="2">
        <f t="shared" si="10"/>
        <v>0</v>
      </c>
      <c r="AA35" s="2">
        <f t="shared" si="10"/>
        <v>0</v>
      </c>
      <c r="AB35" s="2">
        <f t="shared" si="10"/>
        <v>0</v>
      </c>
      <c r="AC35" s="2">
        <f t="shared" si="3"/>
        <v>2939.6712719950997</v>
      </c>
      <c r="AD35" s="18"/>
    </row>
    <row r="36" spans="1:33" x14ac:dyDescent="0.35">
      <c r="A36" s="5" t="s">
        <v>12</v>
      </c>
      <c r="B36" s="2">
        <f t="shared" ref="B36:AB36" si="11">+B15/$B$26</f>
        <v>265.9019199970175</v>
      </c>
      <c r="C36" s="2">
        <f t="shared" si="11"/>
        <v>313.1719093922141</v>
      </c>
      <c r="D36" s="2">
        <f t="shared" si="11"/>
        <v>228.45483375719701</v>
      </c>
      <c r="E36" s="2">
        <f t="shared" si="11"/>
        <v>206.02983621910954</v>
      </c>
      <c r="F36" s="2">
        <f t="shared" si="11"/>
        <v>210.47218817886858</v>
      </c>
      <c r="G36" s="2">
        <f t="shared" si="11"/>
        <v>156.30144713274825</v>
      </c>
      <c r="H36" s="2">
        <f t="shared" si="11"/>
        <v>93.126844739114205</v>
      </c>
      <c r="I36" s="2">
        <f t="shared" si="11"/>
        <v>49.899341980661376</v>
      </c>
      <c r="J36" s="2">
        <f t="shared" si="11"/>
        <v>64.291120988339941</v>
      </c>
      <c r="K36" s="2">
        <f t="shared" si="11"/>
        <v>40.648184722167635</v>
      </c>
      <c r="L36" s="2">
        <f t="shared" si="11"/>
        <v>12.042037128677375</v>
      </c>
      <c r="M36" s="2">
        <f t="shared" si="11"/>
        <v>12.034319744994662</v>
      </c>
      <c r="N36" s="2">
        <f t="shared" si="11"/>
        <v>8.3752855774011472</v>
      </c>
      <c r="O36" s="2">
        <f t="shared" si="11"/>
        <v>8.3685886539427123</v>
      </c>
      <c r="P36" s="2">
        <f t="shared" si="11"/>
        <v>8.3453892510823984</v>
      </c>
      <c r="Q36" s="2">
        <f t="shared" si="11"/>
        <v>8.3432766367524742</v>
      </c>
      <c r="R36" s="2">
        <f t="shared" si="11"/>
        <v>1.0335424554455445E-3</v>
      </c>
      <c r="S36" s="2">
        <f t="shared" si="11"/>
        <v>7.3104223762376235E-4</v>
      </c>
      <c r="T36" s="2">
        <f t="shared" si="11"/>
        <v>4.2854199999999996E-4</v>
      </c>
      <c r="U36" s="2">
        <f t="shared" si="11"/>
        <v>1.260417623762376E-4</v>
      </c>
      <c r="V36" s="2">
        <f t="shared" si="11"/>
        <v>0</v>
      </c>
      <c r="W36" s="2">
        <f t="shared" si="11"/>
        <v>0</v>
      </c>
      <c r="X36" s="2">
        <f t="shared" si="11"/>
        <v>0</v>
      </c>
      <c r="Y36" s="2">
        <f t="shared" si="11"/>
        <v>0</v>
      </c>
      <c r="Z36" s="2">
        <f t="shared" si="11"/>
        <v>0</v>
      </c>
      <c r="AA36" s="2">
        <f t="shared" si="11"/>
        <v>0</v>
      </c>
      <c r="AB36" s="2">
        <f t="shared" si="11"/>
        <v>0</v>
      </c>
      <c r="AC36" s="2">
        <f t="shared" si="3"/>
        <v>1685.8088432687443</v>
      </c>
    </row>
    <row r="37" spans="1:33" x14ac:dyDescent="0.35">
      <c r="A37" s="5" t="s">
        <v>13</v>
      </c>
      <c r="B37" s="2">
        <f t="shared" ref="B37:AB37" si="12">+B16/$B$26</f>
        <v>179.5360406270058</v>
      </c>
      <c r="C37" s="2">
        <f t="shared" si="12"/>
        <v>178.20842489118533</v>
      </c>
      <c r="D37" s="2">
        <f t="shared" si="12"/>
        <v>179.58829864218004</v>
      </c>
      <c r="E37" s="2">
        <f t="shared" si="12"/>
        <v>178.21010792416087</v>
      </c>
      <c r="F37" s="2">
        <f t="shared" si="12"/>
        <v>99.530257444877435</v>
      </c>
      <c r="G37" s="2">
        <f t="shared" si="12"/>
        <v>92.405000657407427</v>
      </c>
      <c r="H37" s="2">
        <f t="shared" si="12"/>
        <v>86.810352017911256</v>
      </c>
      <c r="I37" s="2">
        <f t="shared" si="12"/>
        <v>83.079637390109809</v>
      </c>
      <c r="J37" s="2">
        <f t="shared" si="12"/>
        <v>83.031840351451137</v>
      </c>
      <c r="K37" s="2">
        <f t="shared" si="12"/>
        <v>76.294925107897953</v>
      </c>
      <c r="L37" s="2">
        <f t="shared" si="12"/>
        <v>74.58130731853683</v>
      </c>
      <c r="M37" s="2">
        <f t="shared" si="12"/>
        <v>74.522338655410962</v>
      </c>
      <c r="N37" s="2">
        <f t="shared" si="12"/>
        <v>74.520355701195115</v>
      </c>
      <c r="O37" s="2">
        <f t="shared" si="12"/>
        <v>48.701368649641083</v>
      </c>
      <c r="P37" s="2">
        <f t="shared" si="12"/>
        <v>32.079924844475244</v>
      </c>
      <c r="Q37" s="2">
        <f t="shared" si="12"/>
        <v>32.079622344237627</v>
      </c>
      <c r="R37" s="2">
        <f t="shared" si="12"/>
        <v>32.0793198440198</v>
      </c>
      <c r="S37" s="2">
        <f t="shared" si="12"/>
        <v>32.079017343782176</v>
      </c>
      <c r="T37" s="2">
        <f t="shared" si="12"/>
        <v>32.078714843544553</v>
      </c>
      <c r="U37" s="2">
        <f t="shared" si="12"/>
        <v>8.8006431601386126</v>
      </c>
      <c r="V37" s="2">
        <f t="shared" si="12"/>
        <v>8.800542326732673</v>
      </c>
      <c r="W37" s="2">
        <f t="shared" si="12"/>
        <v>8.800542326732673</v>
      </c>
      <c r="X37" s="2">
        <f t="shared" si="12"/>
        <v>7.8352019801980202</v>
      </c>
      <c r="Y37" s="2">
        <f t="shared" si="12"/>
        <v>7.8352019801980202</v>
      </c>
      <c r="Z37" s="2">
        <f t="shared" si="12"/>
        <v>7.8352019801980202</v>
      </c>
      <c r="AA37" s="2">
        <f t="shared" si="12"/>
        <v>1.7399699257425743</v>
      </c>
      <c r="AB37" s="2">
        <f t="shared" si="12"/>
        <v>0</v>
      </c>
      <c r="AC37" s="2">
        <f t="shared" si="3"/>
        <v>1721.0641582789713</v>
      </c>
    </row>
    <row r="38" spans="1:33" x14ac:dyDescent="0.35">
      <c r="A38" s="5" t="s">
        <v>14</v>
      </c>
      <c r="B38" s="2">
        <f t="shared" ref="B38:AB38" si="13">+B17/$B$26</f>
        <v>178.32796948171477</v>
      </c>
      <c r="C38" s="2">
        <f t="shared" si="13"/>
        <v>119.44008942771494</v>
      </c>
      <c r="D38" s="2">
        <f t="shared" si="13"/>
        <v>131.08298877114728</v>
      </c>
      <c r="E38" s="2">
        <f t="shared" si="13"/>
        <v>95.244893656058863</v>
      </c>
      <c r="F38" s="2">
        <f t="shared" si="13"/>
        <v>94.338515017067238</v>
      </c>
      <c r="G38" s="2">
        <f t="shared" si="13"/>
        <v>81.724987214349326</v>
      </c>
      <c r="H38" s="2">
        <f t="shared" si="13"/>
        <v>65.972001946798812</v>
      </c>
      <c r="I38" s="2">
        <f t="shared" si="13"/>
        <v>60.093062462888341</v>
      </c>
      <c r="J38" s="2">
        <f t="shared" si="13"/>
        <v>57.528387019755321</v>
      </c>
      <c r="K38" s="2">
        <f t="shared" si="13"/>
        <v>13.760617714468735</v>
      </c>
      <c r="L38" s="2">
        <f t="shared" si="13"/>
        <v>13.754644013839073</v>
      </c>
      <c r="M38" s="2">
        <f t="shared" si="13"/>
        <v>18.132301829533358</v>
      </c>
      <c r="N38" s="2">
        <f t="shared" si="13"/>
        <v>2.4656080929456032</v>
      </c>
      <c r="O38" s="2">
        <f t="shared" si="13"/>
        <v>2.4630550233969499</v>
      </c>
      <c r="P38" s="2">
        <f t="shared" si="13"/>
        <v>2.4582410692843761</v>
      </c>
      <c r="Q38" s="2">
        <f t="shared" si="13"/>
        <v>2.4578956259801976</v>
      </c>
      <c r="R38" s="2">
        <f t="shared" si="13"/>
        <v>2.4575931257623762</v>
      </c>
      <c r="S38" s="2">
        <f t="shared" si="13"/>
        <v>2.4572906255247529</v>
      </c>
      <c r="T38" s="2">
        <f t="shared" si="13"/>
        <v>2.4569881252871286</v>
      </c>
      <c r="U38" s="2">
        <f t="shared" si="13"/>
        <v>2.4566856250495048</v>
      </c>
      <c r="V38" s="2">
        <f t="shared" si="13"/>
        <v>3.086602080000004</v>
      </c>
      <c r="W38" s="2">
        <f t="shared" si="13"/>
        <v>2.45661</v>
      </c>
      <c r="X38" s="2">
        <f t="shared" si="13"/>
        <v>0</v>
      </c>
      <c r="Y38" s="2">
        <f t="shared" si="13"/>
        <v>0</v>
      </c>
      <c r="Z38" s="2">
        <f t="shared" si="13"/>
        <v>0</v>
      </c>
      <c r="AA38" s="2">
        <f t="shared" si="13"/>
        <v>0</v>
      </c>
      <c r="AB38" s="2">
        <f t="shared" si="13"/>
        <v>0</v>
      </c>
      <c r="AC38" s="2">
        <f t="shared" si="3"/>
        <v>954.61702794856694</v>
      </c>
    </row>
    <row r="39" spans="1:33" x14ac:dyDescent="0.35">
      <c r="A39" s="5" t="s">
        <v>15</v>
      </c>
      <c r="B39" s="2">
        <f t="shared" ref="B39:AB39" si="14">+B18/$B$26</f>
        <v>312.98919327767044</v>
      </c>
      <c r="C39" s="2">
        <f t="shared" si="14"/>
        <v>296.25464053252932</v>
      </c>
      <c r="D39" s="2">
        <f t="shared" si="14"/>
        <v>292.47103788748967</v>
      </c>
      <c r="E39" s="2">
        <f t="shared" si="14"/>
        <v>267.45231046389983</v>
      </c>
      <c r="F39" s="2">
        <f t="shared" si="14"/>
        <v>226.11228373432954</v>
      </c>
      <c r="G39" s="2">
        <f t="shared" si="14"/>
        <v>170.36284093603166</v>
      </c>
      <c r="H39" s="2">
        <f t="shared" si="14"/>
        <v>123.73635697911308</v>
      </c>
      <c r="I39" s="2">
        <f t="shared" si="14"/>
        <v>120.53405248396497</v>
      </c>
      <c r="J39" s="2">
        <f t="shared" si="14"/>
        <v>80.618930777346847</v>
      </c>
      <c r="K39" s="2">
        <f t="shared" si="14"/>
        <v>73.82097969615657</v>
      </c>
      <c r="L39" s="2">
        <f t="shared" si="14"/>
        <v>45.881660249688309</v>
      </c>
      <c r="M39" s="2">
        <f t="shared" si="14"/>
        <v>5.81117996503699</v>
      </c>
      <c r="N39" s="2">
        <f t="shared" si="14"/>
        <v>5.8037713701721572</v>
      </c>
      <c r="O39" s="2">
        <f t="shared" si="14"/>
        <v>5.8034402344682574</v>
      </c>
      <c r="P39" s="2">
        <f t="shared" si="14"/>
        <v>5.7750966818680389</v>
      </c>
      <c r="Q39" s="2">
        <f t="shared" si="14"/>
        <v>5.7729673483366328</v>
      </c>
      <c r="R39" s="2">
        <f t="shared" si="14"/>
        <v>5.7726648480990095</v>
      </c>
      <c r="S39" s="2">
        <f t="shared" si="14"/>
        <v>5.772362347861387</v>
      </c>
      <c r="T39" s="2">
        <f t="shared" si="14"/>
        <v>5.7720598476237628</v>
      </c>
      <c r="U39" s="2">
        <f t="shared" si="14"/>
        <v>5.7717573474059414</v>
      </c>
      <c r="V39" s="2">
        <f t="shared" si="14"/>
        <v>5.7717069306930693</v>
      </c>
      <c r="W39" s="2">
        <f t="shared" si="14"/>
        <v>0</v>
      </c>
      <c r="X39" s="2">
        <f t="shared" si="14"/>
        <v>0</v>
      </c>
      <c r="Y39" s="2">
        <f t="shared" si="14"/>
        <v>0</v>
      </c>
      <c r="Z39" s="2">
        <f t="shared" si="14"/>
        <v>0</v>
      </c>
      <c r="AA39" s="2">
        <f t="shared" si="14"/>
        <v>0</v>
      </c>
      <c r="AB39" s="2">
        <f t="shared" si="14"/>
        <v>0</v>
      </c>
      <c r="AC39" s="2">
        <f t="shared" si="3"/>
        <v>2068.0612939397861</v>
      </c>
    </row>
    <row r="40" spans="1:33" x14ac:dyDescent="0.35">
      <c r="A40" s="7" t="s">
        <v>3</v>
      </c>
      <c r="B40" s="8">
        <f t="shared" ref="B40:AB40" si="15">SUM(B28:B39)</f>
        <v>2673.3705418416857</v>
      </c>
      <c r="C40" s="8">
        <f t="shared" si="15"/>
        <v>3329.8468409540628</v>
      </c>
      <c r="D40" s="8">
        <f t="shared" si="15"/>
        <v>3007.8984036391189</v>
      </c>
      <c r="E40" s="8">
        <f t="shared" si="15"/>
        <v>2782.3727538583553</v>
      </c>
      <c r="F40" s="8">
        <f t="shared" si="15"/>
        <v>2307.3114799663749</v>
      </c>
      <c r="G40" s="8">
        <f t="shared" si="15"/>
        <v>1971.2592445197872</v>
      </c>
      <c r="H40" s="8">
        <f t="shared" si="15"/>
        <v>1643.1040912824469</v>
      </c>
      <c r="I40" s="8">
        <f t="shared" si="15"/>
        <v>1316.7928510416009</v>
      </c>
      <c r="J40" s="8">
        <f t="shared" si="15"/>
        <v>1208.6777826779469</v>
      </c>
      <c r="K40" s="8">
        <f t="shared" si="15"/>
        <v>908.13957367688283</v>
      </c>
      <c r="L40" s="8">
        <f t="shared" si="15"/>
        <v>827.17579672502029</v>
      </c>
      <c r="M40" s="8">
        <f t="shared" si="15"/>
        <v>502.93691082434651</v>
      </c>
      <c r="N40" s="8">
        <f t="shared" si="15"/>
        <v>452.28511465695948</v>
      </c>
      <c r="O40" s="8">
        <f t="shared" si="15"/>
        <v>422.98218725887682</v>
      </c>
      <c r="P40" s="8">
        <f t="shared" si="15"/>
        <v>403.09672124784771</v>
      </c>
      <c r="Q40" s="8">
        <f t="shared" si="15"/>
        <v>431.41906596040673</v>
      </c>
      <c r="R40" s="8">
        <f t="shared" si="15"/>
        <v>255.96456914604187</v>
      </c>
      <c r="S40" s="8">
        <f t="shared" si="15"/>
        <v>349.71083936639184</v>
      </c>
      <c r="T40" s="8">
        <f t="shared" si="15"/>
        <v>354.51039814043793</v>
      </c>
      <c r="U40" s="8">
        <f t="shared" si="15"/>
        <v>247.58826475100375</v>
      </c>
      <c r="V40" s="8">
        <f t="shared" si="15"/>
        <v>188.51957532514456</v>
      </c>
      <c r="W40" s="8">
        <f t="shared" si="15"/>
        <v>105.53914909400277</v>
      </c>
      <c r="X40" s="8">
        <f t="shared" si="15"/>
        <v>43.496121335214255</v>
      </c>
      <c r="Y40" s="8">
        <f t="shared" si="15"/>
        <v>42.530780988679602</v>
      </c>
      <c r="Z40" s="8">
        <f t="shared" si="15"/>
        <v>69.676600175036185</v>
      </c>
      <c r="AA40" s="8">
        <f t="shared" si="15"/>
        <v>40.483326955465337</v>
      </c>
      <c r="AB40" s="8">
        <f t="shared" si="15"/>
        <v>1.7399699257425743</v>
      </c>
      <c r="AC40" s="8">
        <f>SUM(AC28:AC39)</f>
        <v>25888.428955334883</v>
      </c>
      <c r="AD40" s="9"/>
    </row>
    <row r="41" spans="1:33" x14ac:dyDescent="0.35">
      <c r="AF41" s="10"/>
    </row>
    <row r="42" spans="1:33" x14ac:dyDescent="0.35">
      <c r="A42" s="5" t="s">
        <v>17</v>
      </c>
      <c r="AG42" s="10"/>
    </row>
    <row r="43" spans="1:33" x14ac:dyDescent="0.35">
      <c r="A43" s="5" t="s">
        <v>18</v>
      </c>
      <c r="AG43" s="10"/>
    </row>
  </sheetData>
  <mergeCells count="8">
    <mergeCell ref="A23:AE23"/>
    <mergeCell ref="A24:AE24"/>
    <mergeCell ref="A25:AE25"/>
    <mergeCell ref="A1:AE1"/>
    <mergeCell ref="A2:AE2"/>
    <mergeCell ref="A3:AE3"/>
    <mergeCell ref="A4:AE4"/>
    <mergeCell ref="A22:AE22"/>
  </mergeCells>
  <pageMargins left="0.7" right="0.7" top="0.75" bottom="0.75" header="0.3" footer="0.3"/>
  <pageSetup orientation="portrait" r:id="rId1"/>
  <ignoredErrors>
    <ignoredError sqref="B19:H19 I19:A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98AE-5F4D-4ACF-9A03-334BD0820BF0}">
  <dimension ref="A1:AL43"/>
  <sheetViews>
    <sheetView showGridLines="0" topLeftCell="A7" zoomScale="70" zoomScaleNormal="70" workbookViewId="0">
      <selection activeCell="B28" sqref="B28"/>
    </sheetView>
  </sheetViews>
  <sheetFormatPr baseColWidth="10" defaultRowHeight="15" x14ac:dyDescent="0.35"/>
  <cols>
    <col min="1" max="1" width="13.88671875" style="1" bestFit="1" customWidth="1"/>
    <col min="2" max="2" width="20" style="1" bestFit="1" customWidth="1"/>
    <col min="3" max="3" width="19.6640625" style="1" bestFit="1" customWidth="1"/>
    <col min="4" max="4" width="19" style="1" bestFit="1" customWidth="1"/>
    <col min="5" max="5" width="20.109375" style="1" bestFit="1" customWidth="1"/>
    <col min="6" max="6" width="19.88671875" style="1" bestFit="1" customWidth="1"/>
    <col min="7" max="7" width="18.77734375" style="1" bestFit="1" customWidth="1"/>
    <col min="8" max="8" width="17.88671875" style="1" bestFit="1" customWidth="1"/>
    <col min="9" max="9" width="18.77734375" style="1" bestFit="1" customWidth="1"/>
    <col min="10" max="10" width="20.5546875" style="1" bestFit="1" customWidth="1"/>
    <col min="11" max="12" width="19.33203125" style="1" bestFit="1" customWidth="1"/>
    <col min="13" max="13" width="19" style="1" bestFit="1" customWidth="1"/>
    <col min="14" max="14" width="16.88671875" style="1" bestFit="1" customWidth="1"/>
    <col min="15" max="15" width="18" style="1" bestFit="1" customWidth="1"/>
    <col min="16" max="16" width="19" style="1" bestFit="1" customWidth="1"/>
    <col min="17" max="17" width="18.88671875" style="1" bestFit="1" customWidth="1"/>
    <col min="18" max="18" width="18.77734375" style="1" bestFit="1" customWidth="1"/>
    <col min="19" max="19" width="18.5546875" style="1" bestFit="1" customWidth="1"/>
    <col min="20" max="21" width="18.21875" style="1" bestFit="1" customWidth="1"/>
    <col min="22" max="22" width="19.5546875" style="1" bestFit="1" customWidth="1"/>
    <col min="23" max="23" width="18.21875" style="1" bestFit="1" customWidth="1"/>
    <col min="24" max="24" width="17.77734375" style="1" bestFit="1" customWidth="1"/>
    <col min="25" max="25" width="15.77734375" style="1" bestFit="1" customWidth="1"/>
    <col min="26" max="26" width="14.88671875" style="1" bestFit="1" customWidth="1"/>
    <col min="27" max="27" width="16" style="1" bestFit="1" customWidth="1"/>
    <col min="28" max="28" width="15.6640625" style="1" bestFit="1" customWidth="1"/>
    <col min="29" max="29" width="15.109375" style="1" bestFit="1" customWidth="1"/>
    <col min="30" max="30" width="14.109375" style="1" bestFit="1" customWidth="1"/>
    <col min="31" max="31" width="14" style="1" bestFit="1" customWidth="1"/>
    <col min="32" max="32" width="17.109375" style="1" bestFit="1" customWidth="1"/>
    <col min="33" max="33" width="10" style="1" bestFit="1" customWidth="1"/>
    <col min="34" max="34" width="22.33203125" style="1" bestFit="1" customWidth="1"/>
    <col min="35" max="35" width="23.109375" style="1" bestFit="1" customWidth="1"/>
    <col min="36" max="36" width="22.77734375" style="1" customWidth="1"/>
    <col min="37" max="37" width="13.21875" style="1" bestFit="1" customWidth="1"/>
    <col min="38" max="38" width="12.33203125" style="1" bestFit="1" customWidth="1"/>
    <col min="39" max="16384" width="11.5546875" style="1"/>
  </cols>
  <sheetData>
    <row r="1" spans="1:37" ht="17.399999999999999" x14ac:dyDescent="0.4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6"/>
    </row>
    <row r="2" spans="1:37" ht="17.399999999999999" x14ac:dyDescent="0.4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6"/>
    </row>
    <row r="3" spans="1:37" ht="17.399999999999999" x14ac:dyDescent="0.45">
      <c r="A3" s="19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6"/>
    </row>
    <row r="4" spans="1:37" ht="17.399999999999999" x14ac:dyDescent="0.45">
      <c r="A4" s="19" t="str">
        <f>+'Perfil Venc Interes DI'!A4:AG4</f>
        <v>Al 28 de febrero 2025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6"/>
    </row>
    <row r="5" spans="1:37" ht="17.399999999999999" x14ac:dyDescent="0.45">
      <c r="A5" s="15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x14ac:dyDescent="0.35">
      <c r="A6" s="3" t="s">
        <v>2</v>
      </c>
      <c r="B6" s="4">
        <v>2025</v>
      </c>
      <c r="C6" s="4">
        <v>2026</v>
      </c>
      <c r="D6" s="4">
        <v>2027</v>
      </c>
      <c r="E6" s="4">
        <v>2028</v>
      </c>
      <c r="F6" s="4">
        <v>2029</v>
      </c>
      <c r="G6" s="4">
        <v>2030</v>
      </c>
      <c r="H6" s="4">
        <v>2031</v>
      </c>
      <c r="I6" s="4">
        <v>2032</v>
      </c>
      <c r="J6" s="4">
        <v>2033</v>
      </c>
      <c r="K6" s="4">
        <v>2034</v>
      </c>
      <c r="L6" s="4">
        <v>2035</v>
      </c>
      <c r="M6" s="4">
        <v>2036</v>
      </c>
      <c r="N6" s="4">
        <v>2037</v>
      </c>
      <c r="O6" s="4">
        <v>2038</v>
      </c>
      <c r="P6" s="4">
        <v>2039</v>
      </c>
      <c r="Q6" s="4">
        <v>2040</v>
      </c>
      <c r="R6" s="4">
        <v>2041</v>
      </c>
      <c r="S6" s="4">
        <v>2042</v>
      </c>
      <c r="T6" s="4">
        <v>2043</v>
      </c>
      <c r="U6" s="4">
        <v>2044</v>
      </c>
      <c r="V6" s="4">
        <v>2045</v>
      </c>
      <c r="W6" s="4">
        <v>2046</v>
      </c>
      <c r="X6" s="4">
        <v>2047</v>
      </c>
      <c r="Y6" s="4">
        <v>2048</v>
      </c>
      <c r="Z6" s="4">
        <v>2049</v>
      </c>
      <c r="AA6" s="4">
        <v>2050</v>
      </c>
      <c r="AB6" s="4">
        <v>2051</v>
      </c>
      <c r="AC6" s="4">
        <v>2052</v>
      </c>
      <c r="AD6" s="4">
        <v>2053</v>
      </c>
      <c r="AE6" s="4">
        <v>2054</v>
      </c>
      <c r="AF6" s="4">
        <v>2055</v>
      </c>
      <c r="AG6" s="4">
        <v>2056</v>
      </c>
      <c r="AH6" s="4" t="s">
        <v>3</v>
      </c>
    </row>
    <row r="7" spans="1:37" x14ac:dyDescent="0.35">
      <c r="A7" s="5" t="s">
        <v>4</v>
      </c>
      <c r="B7" s="2">
        <v>0</v>
      </c>
      <c r="C7" s="2">
        <v>28.713834210358375</v>
      </c>
      <c r="D7" s="2">
        <v>27.787962791484414</v>
      </c>
      <c r="E7" s="2">
        <v>26.007740788007474</v>
      </c>
      <c r="F7" s="2">
        <v>23.149980045688491</v>
      </c>
      <c r="G7" s="2">
        <v>19.639247112006423</v>
      </c>
      <c r="H7" s="2">
        <v>16.128514178324345</v>
      </c>
      <c r="I7" s="2">
        <v>12.620954587893985</v>
      </c>
      <c r="J7" s="2">
        <v>9.9383370604690935</v>
      </c>
      <c r="K7" s="2">
        <v>8.2389354695851402</v>
      </c>
      <c r="L7" s="2">
        <v>7.2004192988680629</v>
      </c>
      <c r="M7" s="2">
        <v>6.4426854739926087</v>
      </c>
      <c r="N7" s="2">
        <v>5.6849516249406804</v>
      </c>
      <c r="O7" s="2">
        <v>4.9272177738852259</v>
      </c>
      <c r="P7" s="2">
        <v>4.1694839620997719</v>
      </c>
      <c r="Q7" s="2">
        <v>3.4117501110443174</v>
      </c>
      <c r="R7" s="2">
        <v>2.6540162599888628</v>
      </c>
      <c r="S7" s="2">
        <v>1.8962824482034093</v>
      </c>
      <c r="T7" s="2">
        <v>1.1385485971479554</v>
      </c>
      <c r="U7" s="2">
        <v>0.38526715786804422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10">
        <f t="shared" ref="AH7:AH18" si="0">SUM(B7:AG7)</f>
        <v>210.13612895185662</v>
      </c>
    </row>
    <row r="8" spans="1:37" x14ac:dyDescent="0.35">
      <c r="A8" s="5" t="s">
        <v>5</v>
      </c>
      <c r="B8" s="2">
        <v>0</v>
      </c>
      <c r="C8" s="2">
        <v>59.299918495099774</v>
      </c>
      <c r="D8" s="2">
        <v>58.157943535166297</v>
      </c>
      <c r="E8" s="2">
        <v>57.015968554146333</v>
      </c>
      <c r="F8" s="2">
        <v>55.873993583126385</v>
      </c>
      <c r="G8" s="2">
        <v>42.48201861210643</v>
      </c>
      <c r="H8" s="2">
        <v>29.083260621086477</v>
      </c>
      <c r="I8" s="2">
        <v>15.677719630066518</v>
      </c>
      <c r="J8" s="2">
        <v>14.522178629046563</v>
      </c>
      <c r="K8" s="2">
        <v>13.366637649113082</v>
      </c>
      <c r="L8" s="2">
        <v>12.211096648093127</v>
      </c>
      <c r="M8" s="2">
        <v>11.096361297073171</v>
      </c>
      <c r="N8" s="2">
        <v>9.9000146660532167</v>
      </c>
      <c r="O8" s="2">
        <v>8.744473665033258</v>
      </c>
      <c r="P8" s="2">
        <v>7.5889326740133036</v>
      </c>
      <c r="Q8" s="2">
        <v>6.4333916829933475</v>
      </c>
      <c r="R8" s="2">
        <v>5.2778507030598671</v>
      </c>
      <c r="S8" s="2">
        <v>4.4038021020399105</v>
      </c>
      <c r="T8" s="2">
        <v>3.7838667110199555</v>
      </c>
      <c r="U8" s="2">
        <v>3.1639313299999996</v>
      </c>
      <c r="V8" s="2">
        <v>2.6239108299999998</v>
      </c>
      <c r="W8" s="2">
        <v>2.0906733399999999</v>
      </c>
      <c r="X8" s="2">
        <v>1.5642188600000002</v>
      </c>
      <c r="Y8" s="2">
        <v>1.03776438</v>
      </c>
      <c r="Z8" s="2">
        <v>0.51130989999999998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10">
        <f t="shared" si="0"/>
        <v>425.91123809833704</v>
      </c>
    </row>
    <row r="9" spans="1:37" x14ac:dyDescent="0.35">
      <c r="A9" s="5" t="s">
        <v>6</v>
      </c>
      <c r="B9" s="2">
        <v>94.144360338840571</v>
      </c>
      <c r="C9" s="2">
        <v>91.016330414807157</v>
      </c>
      <c r="D9" s="2">
        <v>86.401474976138132</v>
      </c>
      <c r="E9" s="2">
        <v>81.96711051054659</v>
      </c>
      <c r="F9" s="2">
        <v>77.711361317845004</v>
      </c>
      <c r="G9" s="2">
        <v>74.361257248978745</v>
      </c>
      <c r="H9" s="2">
        <v>71.011153200932057</v>
      </c>
      <c r="I9" s="2">
        <v>67.793917124892147</v>
      </c>
      <c r="J9" s="2">
        <v>64.35899546758435</v>
      </c>
      <c r="K9" s="2">
        <v>61.040924982858115</v>
      </c>
      <c r="L9" s="2">
        <v>57.722854499238146</v>
      </c>
      <c r="M9" s="2">
        <v>54.920614808410349</v>
      </c>
      <c r="N9" s="2">
        <v>52.155420163391256</v>
      </c>
      <c r="O9" s="2">
        <v>49.593600033508395</v>
      </c>
      <c r="P9" s="2">
        <v>47.647215245508669</v>
      </c>
      <c r="Q9" s="2">
        <v>46.973083197627503</v>
      </c>
      <c r="R9" s="2">
        <v>46.889971798691803</v>
      </c>
      <c r="S9" s="2">
        <v>46.809311388137473</v>
      </c>
      <c r="T9" s="2">
        <v>46.728650999756098</v>
      </c>
      <c r="U9" s="2">
        <v>46.6486590545898</v>
      </c>
      <c r="V9" s="2">
        <v>46.567330189733923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10">
        <f t="shared" si="0"/>
        <v>1312.4635969620165</v>
      </c>
    </row>
    <row r="10" spans="1:37" x14ac:dyDescent="0.35">
      <c r="A10" s="5" t="s">
        <v>7</v>
      </c>
      <c r="B10" s="2">
        <v>172.30905145743191</v>
      </c>
      <c r="C10" s="2">
        <v>148.35700158757746</v>
      </c>
      <c r="D10" s="2">
        <v>146.05807539442395</v>
      </c>
      <c r="E10" s="2">
        <v>142.88933025209815</v>
      </c>
      <c r="F10" s="2">
        <v>137.71655507702735</v>
      </c>
      <c r="G10" s="2">
        <v>132.64602073652676</v>
      </c>
      <c r="H10" s="2">
        <v>127.57548640711268</v>
      </c>
      <c r="I10" s="2">
        <v>122.98900446893744</v>
      </c>
      <c r="J10" s="2">
        <v>102.29047486257625</v>
      </c>
      <c r="K10" s="2">
        <v>82.821188245822839</v>
      </c>
      <c r="L10" s="2">
        <v>63.877338207983165</v>
      </c>
      <c r="M10" s="2">
        <v>61.51883230984533</v>
      </c>
      <c r="N10" s="2">
        <v>59.115771706924718</v>
      </c>
      <c r="O10" s="2">
        <v>57.0110684677623</v>
      </c>
      <c r="P10" s="2">
        <v>55.329362822621093</v>
      </c>
      <c r="Q10" s="2">
        <v>53.696024244898247</v>
      </c>
      <c r="R10" s="2">
        <v>51.999863196158735</v>
      </c>
      <c r="S10" s="2">
        <v>50.991577051017551</v>
      </c>
      <c r="T10" s="2">
        <v>50.101506605876374</v>
      </c>
      <c r="U10" s="2">
        <v>35.273794899795938</v>
      </c>
      <c r="V10" s="2">
        <v>0.10788771000000001</v>
      </c>
      <c r="W10" s="2">
        <v>6.4901199999999992E-2</v>
      </c>
      <c r="X10" s="2">
        <v>2.1914689999999997E-2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10">
        <f t="shared" si="0"/>
        <v>1854.7620316024186</v>
      </c>
    </row>
    <row r="11" spans="1:37" x14ac:dyDescent="0.35">
      <c r="A11" s="5" t="s">
        <v>8</v>
      </c>
      <c r="B11" s="2">
        <v>84.802740839156542</v>
      </c>
      <c r="C11" s="2">
        <v>80.198929452091249</v>
      </c>
      <c r="D11" s="2">
        <v>78.926564241866132</v>
      </c>
      <c r="E11" s="2">
        <v>77.566307095643893</v>
      </c>
      <c r="F11" s="2">
        <v>75.955626271784681</v>
      </c>
      <c r="G11" s="2">
        <v>74.556093741947947</v>
      </c>
      <c r="H11" s="2">
        <v>73.161670401703248</v>
      </c>
      <c r="I11" s="2">
        <v>71.861158472457291</v>
      </c>
      <c r="J11" s="2">
        <v>70.372823721621799</v>
      </c>
      <c r="K11" s="2">
        <v>68.978400361377069</v>
      </c>
      <c r="L11" s="2">
        <v>67.583977031520561</v>
      </c>
      <c r="M11" s="2">
        <v>66.252695918164392</v>
      </c>
      <c r="N11" s="2">
        <v>64.795130341439119</v>
      </c>
      <c r="O11" s="2">
        <v>63.400707001194405</v>
      </c>
      <c r="P11" s="2">
        <v>62.006283661357671</v>
      </c>
      <c r="Q11" s="2">
        <v>60.644233340394194</v>
      </c>
      <c r="R11" s="2">
        <v>59.995755280019608</v>
      </c>
      <c r="S11" s="2">
        <v>59.423261159999996</v>
      </c>
      <c r="T11" s="2">
        <v>59.063870840000007</v>
      </c>
      <c r="U11" s="2">
        <v>58.726328459999998</v>
      </c>
      <c r="V11" s="2">
        <v>58.34509018</v>
      </c>
      <c r="W11" s="2">
        <v>57.985699850000003</v>
      </c>
      <c r="X11" s="2">
        <v>57.626309519999992</v>
      </c>
      <c r="Y11" s="2">
        <v>57.28082483</v>
      </c>
      <c r="Z11" s="2">
        <v>56.90752887</v>
      </c>
      <c r="AA11" s="2">
        <v>56.548138549999997</v>
      </c>
      <c r="AB11" s="2">
        <v>56.18874821</v>
      </c>
      <c r="AC11" s="2">
        <v>55.835321189999995</v>
      </c>
      <c r="AD11" s="2">
        <v>37.219967559999994</v>
      </c>
      <c r="AE11" s="2">
        <v>18.61992532</v>
      </c>
      <c r="AF11" s="2">
        <v>0</v>
      </c>
      <c r="AG11" s="2">
        <v>0</v>
      </c>
      <c r="AH11" s="10">
        <f t="shared" si="0"/>
        <v>1890.8301117137403</v>
      </c>
    </row>
    <row r="12" spans="1:37" x14ac:dyDescent="0.35">
      <c r="A12" s="5" t="s">
        <v>9</v>
      </c>
      <c r="B12" s="2">
        <v>31.482976964810984</v>
      </c>
      <c r="C12" s="2">
        <v>30.454964692757251</v>
      </c>
      <c r="D12" s="2">
        <v>29.472693260703515</v>
      </c>
      <c r="E12" s="2">
        <v>27.033368645568657</v>
      </c>
      <c r="F12" s="2">
        <v>24.687501146150034</v>
      </c>
      <c r="G12" s="2">
        <v>22.818308841456449</v>
      </c>
      <c r="H12" s="2">
        <v>20.969677656762865</v>
      </c>
      <c r="I12" s="2">
        <v>19.226076104980166</v>
      </c>
      <c r="J12" s="2">
        <v>17.272408294811878</v>
      </c>
      <c r="K12" s="2">
        <v>15.429418226118816</v>
      </c>
      <c r="L12" s="2">
        <v>13.586428167425742</v>
      </c>
      <c r="M12" s="2">
        <v>11.8079624820198</v>
      </c>
      <c r="N12" s="2">
        <v>9.9004480300396036</v>
      </c>
      <c r="O12" s="2">
        <v>8.1105024213663359</v>
      </c>
      <c r="P12" s="2">
        <v>6.363455002673267</v>
      </c>
      <c r="Q12" s="2">
        <v>4.6417725076039602</v>
      </c>
      <c r="R12" s="2">
        <v>2.8806958252673267</v>
      </c>
      <c r="S12" s="2">
        <v>1.49692373</v>
      </c>
      <c r="T12" s="2">
        <v>1.3771698300000002</v>
      </c>
      <c r="U12" s="2">
        <v>1.3294403867151625</v>
      </c>
      <c r="V12" s="2">
        <v>1.13766203</v>
      </c>
      <c r="W12" s="2">
        <v>1.0179081400000001</v>
      </c>
      <c r="X12" s="2">
        <v>0.89815423999999999</v>
      </c>
      <c r="Y12" s="2">
        <v>0.78267726999999998</v>
      </c>
      <c r="Z12" s="2">
        <v>0.65864643999999994</v>
      </c>
      <c r="AA12" s="2">
        <v>0.53889254000000009</v>
      </c>
      <c r="AB12" s="2">
        <v>0.41913865</v>
      </c>
      <c r="AC12" s="2">
        <v>0.30102971999999995</v>
      </c>
      <c r="AD12" s="2">
        <v>0.17963085000000001</v>
      </c>
      <c r="AE12" s="2">
        <v>5.9876949999999998E-2</v>
      </c>
      <c r="AF12" s="2">
        <v>0</v>
      </c>
      <c r="AG12" s="2">
        <v>0</v>
      </c>
      <c r="AH12" s="10">
        <f t="shared" si="0"/>
        <v>306.33580904723169</v>
      </c>
    </row>
    <row r="13" spans="1:37" x14ac:dyDescent="0.35">
      <c r="A13" s="5" t="s">
        <v>10</v>
      </c>
      <c r="B13" s="2">
        <v>29.799863545833663</v>
      </c>
      <c r="C13" s="2">
        <v>28.393653900219942</v>
      </c>
      <c r="D13" s="2">
        <v>26.932589450746605</v>
      </c>
      <c r="E13" s="2">
        <v>24.751654782139607</v>
      </c>
      <c r="F13" s="2">
        <v>21.395752641257662</v>
      </c>
      <c r="G13" s="2">
        <v>17.885164896045655</v>
      </c>
      <c r="H13" s="2">
        <v>14.374577152837173</v>
      </c>
      <c r="I13" s="2">
        <v>11.159643727567124</v>
      </c>
      <c r="J13" s="2">
        <v>9.0538819371314183</v>
      </c>
      <c r="K13" s="2">
        <v>7.6619322130234737</v>
      </c>
      <c r="L13" s="2">
        <v>6.8217474588170104</v>
      </c>
      <c r="M13" s="2">
        <v>6.0644975918129536</v>
      </c>
      <c r="N13" s="2">
        <v>5.3065701598262356</v>
      </c>
      <c r="O13" s="2">
        <v>4.5489814992443733</v>
      </c>
      <c r="P13" s="2">
        <v>3.7913928628389852</v>
      </c>
      <c r="Q13" s="2">
        <v>3.0339494018136643</v>
      </c>
      <c r="R13" s="2">
        <v>2.2762155769382102</v>
      </c>
      <c r="S13" s="2">
        <v>1.5186269032663484</v>
      </c>
      <c r="T13" s="2">
        <v>0.76103825377096046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10">
        <f t="shared" si="0"/>
        <v>225.53173395513107</v>
      </c>
    </row>
    <row r="14" spans="1:37" x14ac:dyDescent="0.35">
      <c r="A14" s="5" t="s">
        <v>11</v>
      </c>
      <c r="B14" s="2">
        <v>59.493702832483372</v>
      </c>
      <c r="C14" s="2">
        <v>58.370578877272727</v>
      </c>
      <c r="D14" s="2">
        <v>57.247223062062083</v>
      </c>
      <c r="E14" s="2">
        <v>56.230905183569838</v>
      </c>
      <c r="F14" s="2">
        <v>42.750511420554325</v>
      </c>
      <c r="G14" s="2">
        <v>29.377155605343681</v>
      </c>
      <c r="H14" s="2">
        <v>15.990454960133036</v>
      </c>
      <c r="I14" s="2">
        <v>14.935819248314857</v>
      </c>
      <c r="J14" s="2">
        <v>13.717053659711752</v>
      </c>
      <c r="K14" s="2">
        <v>12.580353004501108</v>
      </c>
      <c r="L14" s="2">
        <v>11.443652359290466</v>
      </c>
      <c r="M14" s="2">
        <v>10.363896193059867</v>
      </c>
      <c r="N14" s="2">
        <v>9.1702510488691793</v>
      </c>
      <c r="O14" s="2">
        <v>8.0335504036585359</v>
      </c>
      <c r="P14" s="2">
        <v>6.8968497584478943</v>
      </c>
      <c r="Q14" s="2">
        <v>5.7919731278048783</v>
      </c>
      <c r="R14" s="2">
        <v>4.636914848026608</v>
      </c>
      <c r="S14" s="2">
        <v>4.0270871028159645</v>
      </c>
      <c r="T14" s="2">
        <v>3.4172593676053218</v>
      </c>
      <c r="U14" s="2">
        <v>2.86246541</v>
      </c>
      <c r="V14" s="2">
        <v>2.3155217599999998</v>
      </c>
      <c r="W14" s="2">
        <v>1.7976507800000001</v>
      </c>
      <c r="X14" s="2">
        <v>1.2797798</v>
      </c>
      <c r="Y14" s="2">
        <v>0.76611826000000005</v>
      </c>
      <c r="Z14" s="2">
        <v>0.24403782999999998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10">
        <f t="shared" si="0"/>
        <v>433.74076590352547</v>
      </c>
    </row>
    <row r="15" spans="1:37" x14ac:dyDescent="0.35">
      <c r="A15" s="5" t="s">
        <v>12</v>
      </c>
      <c r="B15" s="2">
        <v>94.07291943996006</v>
      </c>
      <c r="C15" s="2">
        <v>89.415285719724722</v>
      </c>
      <c r="D15" s="2">
        <v>84.70947010008797</v>
      </c>
      <c r="E15" s="2">
        <v>80.003654459031367</v>
      </c>
      <c r="F15" s="2">
        <v>76.525413869328204</v>
      </c>
      <c r="G15" s="2">
        <v>73.119783228212214</v>
      </c>
      <c r="H15" s="2">
        <v>69.714152582777928</v>
      </c>
      <c r="I15" s="2">
        <v>66.341086440628786</v>
      </c>
      <c r="J15" s="2">
        <v>62.968020339872638</v>
      </c>
      <c r="K15" s="2">
        <v>59.594954228849538</v>
      </c>
      <c r="L15" s="2">
        <v>56.460636768073591</v>
      </c>
      <c r="M15" s="2">
        <v>53.565067915924423</v>
      </c>
      <c r="N15" s="2">
        <v>50.932349875168271</v>
      </c>
      <c r="O15" s="2">
        <v>48.356505436183831</v>
      </c>
      <c r="P15" s="2">
        <v>47.018983873858097</v>
      </c>
      <c r="Q15" s="2">
        <v>46.936986564700661</v>
      </c>
      <c r="R15" s="2">
        <v>46.854989245543244</v>
      </c>
      <c r="S15" s="2">
        <v>46.772991937472284</v>
      </c>
      <c r="T15" s="2">
        <v>46.690994618314853</v>
      </c>
      <c r="U15" s="2">
        <v>46.608997299157416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10">
        <f t="shared" si="0"/>
        <v>1246.6632439428704</v>
      </c>
    </row>
    <row r="16" spans="1:37" x14ac:dyDescent="0.35">
      <c r="A16" s="5" t="s">
        <v>13</v>
      </c>
      <c r="B16" s="2">
        <v>150.72724581483226</v>
      </c>
      <c r="C16" s="2">
        <v>148.33023005617545</v>
      </c>
      <c r="D16" s="2">
        <v>145.51323664333827</v>
      </c>
      <c r="E16" s="2">
        <v>141.13389336477434</v>
      </c>
      <c r="F16" s="2">
        <v>135.93992230981419</v>
      </c>
      <c r="G16" s="2">
        <v>130.74595125067759</v>
      </c>
      <c r="H16" s="2">
        <v>125.55198015644744</v>
      </c>
      <c r="I16" s="2">
        <v>104.6683997043509</v>
      </c>
      <c r="J16" s="2">
        <v>84.558705217398781</v>
      </c>
      <c r="K16" s="2">
        <v>65.36657332580566</v>
      </c>
      <c r="L16" s="2">
        <v>62.925601389652115</v>
      </c>
      <c r="M16" s="2">
        <v>60.48462941314213</v>
      </c>
      <c r="N16" s="2">
        <v>58.150335063898588</v>
      </c>
      <c r="O16" s="2">
        <v>56.325084715711405</v>
      </c>
      <c r="P16" s="2">
        <v>54.613547909667048</v>
      </c>
      <c r="Q16" s="2">
        <v>52.92509108980267</v>
      </c>
      <c r="R16" s="2">
        <v>51.563590976848317</v>
      </c>
      <c r="S16" s="2">
        <v>50.527085720803946</v>
      </c>
      <c r="T16" s="2">
        <v>35.672533954029575</v>
      </c>
      <c r="U16" s="2">
        <v>0.13009185000000001</v>
      </c>
      <c r="V16" s="2">
        <v>8.6869149999999992E-2</v>
      </c>
      <c r="W16" s="2">
        <v>4.3646449999999996E-2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10">
        <f t="shared" si="0"/>
        <v>1715.9842455271705</v>
      </c>
    </row>
    <row r="17" spans="1:37" x14ac:dyDescent="0.35">
      <c r="A17" s="5" t="s">
        <v>14</v>
      </c>
      <c r="B17" s="2">
        <v>81.194863740723818</v>
      </c>
      <c r="C17" s="2">
        <v>79.912821406943891</v>
      </c>
      <c r="D17" s="2">
        <v>78.514138704220755</v>
      </c>
      <c r="E17" s="2">
        <v>77.008318650421103</v>
      </c>
      <c r="F17" s="2">
        <v>75.57744956768812</v>
      </c>
      <c r="G17" s="2">
        <v>74.13031672388847</v>
      </c>
      <c r="H17" s="2">
        <v>72.717051381563465</v>
      </c>
      <c r="I17" s="2">
        <v>71.35136097137952</v>
      </c>
      <c r="J17" s="2">
        <v>69.890520655050651</v>
      </c>
      <c r="K17" s="2">
        <v>68.477255281231194</v>
      </c>
      <c r="L17" s="2">
        <v>67.063989928518012</v>
      </c>
      <c r="M17" s="2">
        <v>65.65072456469855</v>
      </c>
      <c r="N17" s="2">
        <v>64.237459201985374</v>
      </c>
      <c r="O17" s="2">
        <v>62.824193858573913</v>
      </c>
      <c r="P17" s="2">
        <v>61.410928495860738</v>
      </c>
      <c r="Q17" s="2">
        <v>60.392318052557279</v>
      </c>
      <c r="R17" s="2">
        <v>59.79052941000986</v>
      </c>
      <c r="S17" s="2">
        <v>59.318044989999997</v>
      </c>
      <c r="T17" s="2">
        <v>58.952697919999991</v>
      </c>
      <c r="U17" s="2">
        <v>58.587350840000006</v>
      </c>
      <c r="V17" s="2">
        <v>58.222003770000001</v>
      </c>
      <c r="W17" s="2">
        <v>57.856656699999995</v>
      </c>
      <c r="X17" s="2">
        <v>57.491309629999996</v>
      </c>
      <c r="Y17" s="2">
        <v>57.125962560000005</v>
      </c>
      <c r="Z17" s="2">
        <v>56.760615480000006</v>
      </c>
      <c r="AA17" s="2">
        <v>56.395268410000007</v>
      </c>
      <c r="AB17" s="2">
        <v>56.029921330000001</v>
      </c>
      <c r="AC17" s="2">
        <v>55.664574259999995</v>
      </c>
      <c r="AD17" s="2">
        <v>37.049227189999996</v>
      </c>
      <c r="AE17" s="2">
        <v>18.452886159999998</v>
      </c>
      <c r="AF17" s="2">
        <v>0</v>
      </c>
      <c r="AG17" s="2">
        <v>0</v>
      </c>
      <c r="AH17" s="10">
        <f t="shared" si="0"/>
        <v>1878.0507598353151</v>
      </c>
    </row>
    <row r="18" spans="1:37" x14ac:dyDescent="0.35">
      <c r="A18" s="5" t="s">
        <v>15</v>
      </c>
      <c r="B18" s="2">
        <v>31.115901405259805</v>
      </c>
      <c r="C18" s="2">
        <v>30.128263876044205</v>
      </c>
      <c r="D18" s="2">
        <v>28.333906875187679</v>
      </c>
      <c r="E18" s="2">
        <v>25.73283043488297</v>
      </c>
      <c r="F18" s="2">
        <v>23.872969907753738</v>
      </c>
      <c r="G18" s="2">
        <v>22.014212390664113</v>
      </c>
      <c r="H18" s="2">
        <v>20.15545485355468</v>
      </c>
      <c r="I18" s="2">
        <v>18.296697346445246</v>
      </c>
      <c r="J18" s="2">
        <v>16.44075344479208</v>
      </c>
      <c r="K18" s="2">
        <v>14.587637063702971</v>
      </c>
      <c r="L18" s="2">
        <v>12.734520682574258</v>
      </c>
      <c r="M18" s="2">
        <v>10.881404271465346</v>
      </c>
      <c r="N18" s="2">
        <v>9.033388900376238</v>
      </c>
      <c r="O18" s="2">
        <v>7.2767423392673258</v>
      </c>
      <c r="P18" s="2">
        <v>5.5200957881584154</v>
      </c>
      <c r="Q18" s="2">
        <v>3.7634492270495055</v>
      </c>
      <c r="R18" s="2">
        <v>2.0295984099999997</v>
      </c>
      <c r="S18" s="2">
        <v>1.4449426399999998</v>
      </c>
      <c r="T18" s="2">
        <v>1.3245307500000001</v>
      </c>
      <c r="U18" s="2">
        <v>1.2041188700000001</v>
      </c>
      <c r="V18" s="2">
        <v>1.0837069799999999</v>
      </c>
      <c r="W18" s="2">
        <v>0.96329509000000002</v>
      </c>
      <c r="X18" s="2">
        <v>0.84288320999999999</v>
      </c>
      <c r="Y18" s="2">
        <v>0.72247131999999992</v>
      </c>
      <c r="Z18" s="2">
        <v>0.60205943999999989</v>
      </c>
      <c r="AA18" s="2">
        <v>0.48164754999999998</v>
      </c>
      <c r="AB18" s="2">
        <v>0.36123565999999996</v>
      </c>
      <c r="AC18" s="2">
        <v>0.24082377999999999</v>
      </c>
      <c r="AD18" s="2">
        <v>0.12041188999999999</v>
      </c>
      <c r="AE18" s="2">
        <v>0</v>
      </c>
      <c r="AF18" s="2">
        <v>0</v>
      </c>
      <c r="AG18" s="2">
        <v>0</v>
      </c>
      <c r="AH18" s="10">
        <f t="shared" si="0"/>
        <v>291.30995439717867</v>
      </c>
    </row>
    <row r="19" spans="1:37" x14ac:dyDescent="0.35">
      <c r="A19" s="7" t="s">
        <v>3</v>
      </c>
      <c r="B19" s="13">
        <f t="shared" ref="B19:AG19" si="1">SUM(B7:B18)</f>
        <v>829.143626379333</v>
      </c>
      <c r="C19" s="13">
        <f t="shared" si="1"/>
        <v>872.59181268907207</v>
      </c>
      <c r="D19" s="13">
        <f t="shared" si="1"/>
        <v>848.05527903542577</v>
      </c>
      <c r="E19" s="13">
        <f t="shared" si="1"/>
        <v>817.34108272083029</v>
      </c>
      <c r="F19" s="13">
        <f t="shared" si="1"/>
        <v>771.15703715801828</v>
      </c>
      <c r="G19" s="13">
        <f t="shared" si="1"/>
        <v>713.77553038785436</v>
      </c>
      <c r="H19" s="13">
        <f t="shared" si="1"/>
        <v>656.43343355323543</v>
      </c>
      <c r="I19" s="13">
        <f t="shared" si="1"/>
        <v>596.92183782791403</v>
      </c>
      <c r="J19" s="13">
        <f t="shared" si="1"/>
        <v>535.38415329006727</v>
      </c>
      <c r="K19" s="13">
        <f t="shared" si="1"/>
        <v>478.14421005198892</v>
      </c>
      <c r="L19" s="13">
        <f t="shared" si="1"/>
        <v>439.63226244005432</v>
      </c>
      <c r="M19" s="13">
        <f t="shared" si="1"/>
        <v>419.04937223960889</v>
      </c>
      <c r="N19" s="13">
        <f t="shared" si="1"/>
        <v>398.38209078291243</v>
      </c>
      <c r="O19" s="13">
        <f t="shared" si="1"/>
        <v>379.15262761538929</v>
      </c>
      <c r="P19" s="13">
        <f t="shared" si="1"/>
        <v>362.35653205710497</v>
      </c>
      <c r="Q19" s="13">
        <f t="shared" si="1"/>
        <v>348.6440225482902</v>
      </c>
      <c r="R19" s="13">
        <f t="shared" si="1"/>
        <v>336.84999153055247</v>
      </c>
      <c r="S19" s="13">
        <f t="shared" si="1"/>
        <v>328.6299371737569</v>
      </c>
      <c r="T19" s="13">
        <f t="shared" si="1"/>
        <v>309.01266844752109</v>
      </c>
      <c r="U19" s="13">
        <f t="shared" si="1"/>
        <v>254.92044555812637</v>
      </c>
      <c r="V19" s="13">
        <f t="shared" si="1"/>
        <v>170.48998259973391</v>
      </c>
      <c r="W19" s="13">
        <f t="shared" si="1"/>
        <v>121.82043155</v>
      </c>
      <c r="X19" s="13">
        <f t="shared" si="1"/>
        <v>119.72456994999999</v>
      </c>
      <c r="Y19" s="13">
        <f t="shared" si="1"/>
        <v>117.71581862000001</v>
      </c>
      <c r="Z19" s="13">
        <f t="shared" si="1"/>
        <v>115.68419796000001</v>
      </c>
      <c r="AA19" s="13">
        <f t="shared" si="1"/>
        <v>113.96394705000002</v>
      </c>
      <c r="AB19" s="13">
        <f t="shared" si="1"/>
        <v>112.99904385000001</v>
      </c>
      <c r="AC19" s="13">
        <f t="shared" si="1"/>
        <v>112.04174895</v>
      </c>
      <c r="AD19" s="13">
        <f t="shared" si="1"/>
        <v>74.569237489999992</v>
      </c>
      <c r="AE19" s="13">
        <f t="shared" si="1"/>
        <v>37.132688430000002</v>
      </c>
      <c r="AF19" s="13">
        <f t="shared" si="1"/>
        <v>0</v>
      </c>
      <c r="AG19" s="13">
        <f t="shared" si="1"/>
        <v>0</v>
      </c>
      <c r="AH19" s="13">
        <f>SUM(AH7:AH18)</f>
        <v>11791.719619936792</v>
      </c>
      <c r="AI19" s="6"/>
    </row>
    <row r="21" spans="1:37" x14ac:dyDescent="0.35">
      <c r="T21" s="14"/>
      <c r="AJ21" s="10"/>
      <c r="AK21" s="2"/>
    </row>
    <row r="24" spans="1:37" ht="17.399999999999999" x14ac:dyDescent="0.45">
      <c r="A24" s="19" t="s">
        <v>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6"/>
    </row>
    <row r="25" spans="1:37" ht="17.399999999999999" x14ac:dyDescent="0.45">
      <c r="A25" s="19" t="s">
        <v>20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6"/>
    </row>
    <row r="26" spans="1:37" ht="17.399999999999999" x14ac:dyDescent="0.45">
      <c r="A26" s="19" t="s">
        <v>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6"/>
    </row>
    <row r="27" spans="1:37" ht="17.399999999999999" x14ac:dyDescent="0.45">
      <c r="A27" s="19" t="str">
        <f>+A4</f>
        <v>Al 28 de febrero 2025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6"/>
    </row>
    <row r="28" spans="1:37" ht="17.399999999999999" x14ac:dyDescent="0.45">
      <c r="A28" s="15"/>
      <c r="B28" s="12">
        <f>+'Perfil Venc Interes DI'!B26</f>
        <v>505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x14ac:dyDescent="0.35">
      <c r="A29" s="3" t="s">
        <v>2</v>
      </c>
      <c r="B29" s="4">
        <v>2025</v>
      </c>
      <c r="C29" s="4">
        <v>2026</v>
      </c>
      <c r="D29" s="4">
        <v>2027</v>
      </c>
      <c r="E29" s="4">
        <v>2028</v>
      </c>
      <c r="F29" s="4">
        <v>2029</v>
      </c>
      <c r="G29" s="4">
        <v>2030</v>
      </c>
      <c r="H29" s="4">
        <v>2031</v>
      </c>
      <c r="I29" s="4">
        <v>2032</v>
      </c>
      <c r="J29" s="4">
        <v>2033</v>
      </c>
      <c r="K29" s="4">
        <v>2034</v>
      </c>
      <c r="L29" s="4">
        <v>2035</v>
      </c>
      <c r="M29" s="4">
        <v>2036</v>
      </c>
      <c r="N29" s="4">
        <v>2037</v>
      </c>
      <c r="O29" s="4">
        <v>2038</v>
      </c>
      <c r="P29" s="4">
        <v>2039</v>
      </c>
      <c r="Q29" s="4">
        <v>2040</v>
      </c>
      <c r="R29" s="4">
        <v>2041</v>
      </c>
      <c r="S29" s="4">
        <v>2042</v>
      </c>
      <c r="T29" s="4">
        <v>2043</v>
      </c>
      <c r="U29" s="4">
        <v>2044</v>
      </c>
      <c r="V29" s="4">
        <v>2045</v>
      </c>
      <c r="W29" s="4">
        <v>2046</v>
      </c>
      <c r="X29" s="4">
        <v>2047</v>
      </c>
      <c r="Y29" s="4">
        <v>2048</v>
      </c>
      <c r="Z29" s="4">
        <v>2049</v>
      </c>
      <c r="AA29" s="4">
        <v>2050</v>
      </c>
      <c r="AB29" s="4">
        <v>2051</v>
      </c>
      <c r="AC29" s="4">
        <v>2052</v>
      </c>
      <c r="AD29" s="4">
        <v>2053</v>
      </c>
      <c r="AE29" s="4">
        <v>2054</v>
      </c>
      <c r="AF29" s="4">
        <v>2055</v>
      </c>
      <c r="AG29" s="4">
        <v>2056</v>
      </c>
      <c r="AH29" s="4" t="s">
        <v>3</v>
      </c>
    </row>
    <row r="30" spans="1:37" x14ac:dyDescent="0.35">
      <c r="A30" s="5" t="s">
        <v>4</v>
      </c>
      <c r="B30" s="2">
        <f t="shared" ref="B30:AG30" si="2">+B7*$B$28</f>
        <v>0</v>
      </c>
      <c r="C30" s="2">
        <f t="shared" si="2"/>
        <v>14500.486276230979</v>
      </c>
      <c r="D30" s="2">
        <f t="shared" si="2"/>
        <v>14032.921209699629</v>
      </c>
      <c r="E30" s="2">
        <f t="shared" si="2"/>
        <v>13133.909097943775</v>
      </c>
      <c r="F30" s="2">
        <f t="shared" si="2"/>
        <v>11690.739923072688</v>
      </c>
      <c r="G30" s="2">
        <f t="shared" si="2"/>
        <v>9917.8197915632427</v>
      </c>
      <c r="H30" s="2">
        <f t="shared" si="2"/>
        <v>8144.8996600537939</v>
      </c>
      <c r="I30" s="2">
        <f t="shared" si="2"/>
        <v>6373.5820668864626</v>
      </c>
      <c r="J30" s="2">
        <f t="shared" si="2"/>
        <v>5018.8602155368926</v>
      </c>
      <c r="K30" s="2">
        <f t="shared" si="2"/>
        <v>4160.6624121404957</v>
      </c>
      <c r="L30" s="2">
        <f t="shared" si="2"/>
        <v>3636.2117459283718</v>
      </c>
      <c r="M30" s="2">
        <f t="shared" si="2"/>
        <v>3253.5561643662672</v>
      </c>
      <c r="N30" s="2">
        <f t="shared" si="2"/>
        <v>2870.9005705950435</v>
      </c>
      <c r="O30" s="2">
        <f t="shared" si="2"/>
        <v>2488.2449758120392</v>
      </c>
      <c r="P30" s="2">
        <f t="shared" si="2"/>
        <v>2105.589400860385</v>
      </c>
      <c r="Q30" s="2">
        <f t="shared" si="2"/>
        <v>1722.9338060773803</v>
      </c>
      <c r="R30" s="2">
        <f t="shared" si="2"/>
        <v>1340.2782112943758</v>
      </c>
      <c r="S30" s="2">
        <f t="shared" si="2"/>
        <v>957.62263634272165</v>
      </c>
      <c r="T30" s="2">
        <f t="shared" si="2"/>
        <v>574.96704155971747</v>
      </c>
      <c r="U30" s="2">
        <f t="shared" si="2"/>
        <v>194.55991472336234</v>
      </c>
      <c r="V30" s="2">
        <f t="shared" si="2"/>
        <v>0</v>
      </c>
      <c r="W30" s="2">
        <f t="shared" si="2"/>
        <v>0</v>
      </c>
      <c r="X30" s="2">
        <f t="shared" si="2"/>
        <v>0</v>
      </c>
      <c r="Y30" s="2">
        <f t="shared" si="2"/>
        <v>0</v>
      </c>
      <c r="Z30" s="2">
        <f t="shared" si="2"/>
        <v>0</v>
      </c>
      <c r="AA30" s="2">
        <f t="shared" si="2"/>
        <v>0</v>
      </c>
      <c r="AB30" s="2">
        <f t="shared" si="2"/>
        <v>0</v>
      </c>
      <c r="AC30" s="2">
        <f t="shared" si="2"/>
        <v>0</v>
      </c>
      <c r="AD30" s="2">
        <f t="shared" si="2"/>
        <v>0</v>
      </c>
      <c r="AE30" s="2">
        <f t="shared" si="2"/>
        <v>0</v>
      </c>
      <c r="AF30" s="2">
        <f t="shared" si="2"/>
        <v>0</v>
      </c>
      <c r="AG30" s="2">
        <f t="shared" si="2"/>
        <v>0</v>
      </c>
      <c r="AH30" s="10">
        <f t="shared" ref="AH30:AH41" si="3">SUM(B30:AG30)</f>
        <v>106118.7451206876</v>
      </c>
    </row>
    <row r="31" spans="1:37" x14ac:dyDescent="0.35">
      <c r="A31" s="5" t="s">
        <v>5</v>
      </c>
      <c r="B31" s="2">
        <f t="shared" ref="B31:AG31" si="4">+B8*$B$28</f>
        <v>0</v>
      </c>
      <c r="C31" s="2">
        <f t="shared" si="4"/>
        <v>29946.458840025385</v>
      </c>
      <c r="D31" s="2">
        <f t="shared" si="4"/>
        <v>29369.76148525898</v>
      </c>
      <c r="E31" s="2">
        <f t="shared" si="4"/>
        <v>28793.064119843897</v>
      </c>
      <c r="F31" s="2">
        <f t="shared" si="4"/>
        <v>28216.366759478824</v>
      </c>
      <c r="G31" s="2">
        <f t="shared" si="4"/>
        <v>21453.419399113747</v>
      </c>
      <c r="H31" s="2">
        <f t="shared" si="4"/>
        <v>14687.04661364867</v>
      </c>
      <c r="I31" s="2">
        <f t="shared" si="4"/>
        <v>7917.2484131835918</v>
      </c>
      <c r="J31" s="2">
        <f t="shared" si="4"/>
        <v>7333.7002076685139</v>
      </c>
      <c r="K31" s="2">
        <f t="shared" si="4"/>
        <v>6750.1520128021066</v>
      </c>
      <c r="L31" s="2">
        <f t="shared" si="4"/>
        <v>6166.6038072870288</v>
      </c>
      <c r="M31" s="2">
        <f t="shared" si="4"/>
        <v>5603.6624550219512</v>
      </c>
      <c r="N31" s="2">
        <f t="shared" si="4"/>
        <v>4999.5074063568745</v>
      </c>
      <c r="O31" s="2">
        <f t="shared" si="4"/>
        <v>4415.9592008417949</v>
      </c>
      <c r="P31" s="2">
        <f t="shared" si="4"/>
        <v>3832.4110003767182</v>
      </c>
      <c r="Q31" s="2">
        <f t="shared" si="4"/>
        <v>3248.8627999116406</v>
      </c>
      <c r="R31" s="2">
        <f t="shared" si="4"/>
        <v>2665.3146050452328</v>
      </c>
      <c r="S31" s="2">
        <f t="shared" si="4"/>
        <v>2223.9200615301547</v>
      </c>
      <c r="T31" s="2">
        <f t="shared" si="4"/>
        <v>1910.8526890650776</v>
      </c>
      <c r="U31" s="2">
        <f t="shared" si="4"/>
        <v>1597.7853216499998</v>
      </c>
      <c r="V31" s="2">
        <f t="shared" si="4"/>
        <v>1325.07496915</v>
      </c>
      <c r="W31" s="2">
        <f t="shared" si="4"/>
        <v>1055.7900367</v>
      </c>
      <c r="X31" s="2">
        <f t="shared" si="4"/>
        <v>789.93052430000012</v>
      </c>
      <c r="Y31" s="2">
        <f t="shared" si="4"/>
        <v>524.07101190000003</v>
      </c>
      <c r="Z31" s="2">
        <f t="shared" si="4"/>
        <v>258.2114995</v>
      </c>
      <c r="AA31" s="2">
        <f t="shared" si="4"/>
        <v>0</v>
      </c>
      <c r="AB31" s="2">
        <f t="shared" si="4"/>
        <v>0</v>
      </c>
      <c r="AC31" s="2">
        <f t="shared" si="4"/>
        <v>0</v>
      </c>
      <c r="AD31" s="2">
        <f t="shared" si="4"/>
        <v>0</v>
      </c>
      <c r="AE31" s="2">
        <f t="shared" si="4"/>
        <v>0</v>
      </c>
      <c r="AF31" s="2">
        <f t="shared" si="4"/>
        <v>0</v>
      </c>
      <c r="AG31" s="2">
        <f t="shared" si="4"/>
        <v>0</v>
      </c>
      <c r="AH31" s="10">
        <f t="shared" si="3"/>
        <v>215085.17523966017</v>
      </c>
    </row>
    <row r="32" spans="1:37" x14ac:dyDescent="0.35">
      <c r="A32" s="5" t="s">
        <v>6</v>
      </c>
      <c r="B32" s="2">
        <f t="shared" ref="B32:AG32" si="5">+B9*$B$28</f>
        <v>47542.901971114487</v>
      </c>
      <c r="C32" s="2">
        <f t="shared" si="5"/>
        <v>45963.246859477615</v>
      </c>
      <c r="D32" s="2">
        <f t="shared" si="5"/>
        <v>43632.744862949759</v>
      </c>
      <c r="E32" s="2">
        <f t="shared" si="5"/>
        <v>41393.390807826028</v>
      </c>
      <c r="F32" s="2">
        <f t="shared" si="5"/>
        <v>39244.237465511724</v>
      </c>
      <c r="G32" s="2">
        <f t="shared" si="5"/>
        <v>37552.434910734264</v>
      </c>
      <c r="H32" s="2">
        <f t="shared" si="5"/>
        <v>35860.632366470687</v>
      </c>
      <c r="I32" s="2">
        <f t="shared" si="5"/>
        <v>34235.928148070532</v>
      </c>
      <c r="J32" s="2">
        <f t="shared" si="5"/>
        <v>32501.292711130096</v>
      </c>
      <c r="K32" s="2">
        <f t="shared" si="5"/>
        <v>30825.667116343349</v>
      </c>
      <c r="L32" s="2">
        <f t="shared" si="5"/>
        <v>29150.041522115265</v>
      </c>
      <c r="M32" s="2">
        <f t="shared" si="5"/>
        <v>27734.910478247228</v>
      </c>
      <c r="N32" s="2">
        <f t="shared" si="5"/>
        <v>26338.487182512585</v>
      </c>
      <c r="O32" s="2">
        <f t="shared" si="5"/>
        <v>25044.768016921738</v>
      </c>
      <c r="P32" s="2">
        <f t="shared" si="5"/>
        <v>24061.843698981877</v>
      </c>
      <c r="Q32" s="2">
        <f t="shared" si="5"/>
        <v>23721.407014801887</v>
      </c>
      <c r="R32" s="2">
        <f t="shared" si="5"/>
        <v>23679.435758339361</v>
      </c>
      <c r="S32" s="2">
        <f t="shared" si="5"/>
        <v>23638.702251009425</v>
      </c>
      <c r="T32" s="2">
        <f t="shared" si="5"/>
        <v>23597.968754876831</v>
      </c>
      <c r="U32" s="2">
        <f t="shared" si="5"/>
        <v>23557.57282256785</v>
      </c>
      <c r="V32" s="2">
        <f t="shared" si="5"/>
        <v>23516.501745815633</v>
      </c>
      <c r="W32" s="2">
        <f t="shared" si="5"/>
        <v>0</v>
      </c>
      <c r="X32" s="2">
        <f t="shared" si="5"/>
        <v>0</v>
      </c>
      <c r="Y32" s="2">
        <f t="shared" si="5"/>
        <v>0</v>
      </c>
      <c r="Z32" s="2">
        <f t="shared" si="5"/>
        <v>0</v>
      </c>
      <c r="AA32" s="2">
        <f t="shared" si="5"/>
        <v>0</v>
      </c>
      <c r="AB32" s="2">
        <f t="shared" si="5"/>
        <v>0</v>
      </c>
      <c r="AC32" s="2">
        <f t="shared" si="5"/>
        <v>0</v>
      </c>
      <c r="AD32" s="2">
        <f t="shared" si="5"/>
        <v>0</v>
      </c>
      <c r="AE32" s="2">
        <f t="shared" si="5"/>
        <v>0</v>
      </c>
      <c r="AF32" s="2">
        <f t="shared" si="5"/>
        <v>0</v>
      </c>
      <c r="AG32" s="2">
        <f t="shared" si="5"/>
        <v>0</v>
      </c>
      <c r="AH32" s="10">
        <f t="shared" si="3"/>
        <v>662794.11646581825</v>
      </c>
    </row>
    <row r="33" spans="1:38" x14ac:dyDescent="0.35">
      <c r="A33" s="5" t="s">
        <v>7</v>
      </c>
      <c r="B33" s="2">
        <f t="shared" ref="B33:AG33" si="6">+B10*$B$28</f>
        <v>87016.070986003106</v>
      </c>
      <c r="C33" s="2">
        <f t="shared" si="6"/>
        <v>74920.285801726612</v>
      </c>
      <c r="D33" s="2">
        <f t="shared" si="6"/>
        <v>73759.328074184101</v>
      </c>
      <c r="E33" s="2">
        <f t="shared" si="6"/>
        <v>72159.111777309561</v>
      </c>
      <c r="F33" s="2">
        <f t="shared" si="6"/>
        <v>69546.860313898811</v>
      </c>
      <c r="G33" s="2">
        <f t="shared" si="6"/>
        <v>66986.240471946017</v>
      </c>
      <c r="H33" s="2">
        <f t="shared" si="6"/>
        <v>64425.620635591906</v>
      </c>
      <c r="I33" s="2">
        <f t="shared" si="6"/>
        <v>62109.447256813408</v>
      </c>
      <c r="J33" s="2">
        <f t="shared" si="6"/>
        <v>51656.689805601003</v>
      </c>
      <c r="K33" s="2">
        <f t="shared" si="6"/>
        <v>41824.700064140532</v>
      </c>
      <c r="L33" s="2">
        <f t="shared" si="6"/>
        <v>32258.055795031498</v>
      </c>
      <c r="M33" s="2">
        <f t="shared" si="6"/>
        <v>31067.010316471893</v>
      </c>
      <c r="N33" s="2">
        <f t="shared" si="6"/>
        <v>29853.464711996981</v>
      </c>
      <c r="O33" s="2">
        <f t="shared" si="6"/>
        <v>28790.589576219962</v>
      </c>
      <c r="P33" s="2">
        <f t="shared" si="6"/>
        <v>27941.328225423651</v>
      </c>
      <c r="Q33" s="2">
        <f t="shared" si="6"/>
        <v>27116.492243673616</v>
      </c>
      <c r="R33" s="2">
        <f t="shared" si="6"/>
        <v>26259.930914060162</v>
      </c>
      <c r="S33" s="2">
        <f t="shared" si="6"/>
        <v>25750.746410763863</v>
      </c>
      <c r="T33" s="2">
        <f t="shared" si="6"/>
        <v>25301.260835967569</v>
      </c>
      <c r="U33" s="2">
        <f t="shared" si="6"/>
        <v>17813.266424396948</v>
      </c>
      <c r="V33" s="2">
        <f t="shared" si="6"/>
        <v>54.483293550000006</v>
      </c>
      <c r="W33" s="2">
        <f t="shared" si="6"/>
        <v>32.775105999999994</v>
      </c>
      <c r="X33" s="2">
        <f t="shared" si="6"/>
        <v>11.066918449999999</v>
      </c>
      <c r="Y33" s="2">
        <f t="shared" si="6"/>
        <v>0</v>
      </c>
      <c r="Z33" s="2">
        <f t="shared" si="6"/>
        <v>0</v>
      </c>
      <c r="AA33" s="2">
        <f t="shared" si="6"/>
        <v>0</v>
      </c>
      <c r="AB33" s="2">
        <f t="shared" si="6"/>
        <v>0</v>
      </c>
      <c r="AC33" s="2">
        <f t="shared" si="6"/>
        <v>0</v>
      </c>
      <c r="AD33" s="2">
        <f t="shared" si="6"/>
        <v>0</v>
      </c>
      <c r="AE33" s="2">
        <f t="shared" si="6"/>
        <v>0</v>
      </c>
      <c r="AF33" s="2">
        <f t="shared" si="6"/>
        <v>0</v>
      </c>
      <c r="AG33" s="2">
        <f t="shared" si="6"/>
        <v>0</v>
      </c>
      <c r="AH33" s="10">
        <f t="shared" si="3"/>
        <v>936654.82595922111</v>
      </c>
    </row>
    <row r="34" spans="1:38" x14ac:dyDescent="0.35">
      <c r="A34" s="5" t="s">
        <v>8</v>
      </c>
      <c r="B34" s="2">
        <f t="shared" ref="B34:AG34" si="7">+B11*$B$28</f>
        <v>42825.384123774056</v>
      </c>
      <c r="C34" s="2">
        <f t="shared" si="7"/>
        <v>40500.459373306083</v>
      </c>
      <c r="D34" s="2">
        <f t="shared" si="7"/>
        <v>39857.914942142394</v>
      </c>
      <c r="E34" s="2">
        <f t="shared" si="7"/>
        <v>39170.985083300169</v>
      </c>
      <c r="F34" s="2">
        <f t="shared" si="7"/>
        <v>38357.591267251264</v>
      </c>
      <c r="G34" s="2">
        <f t="shared" si="7"/>
        <v>37650.82733968371</v>
      </c>
      <c r="H34" s="2">
        <f t="shared" si="7"/>
        <v>36946.643552860143</v>
      </c>
      <c r="I34" s="2">
        <f t="shared" si="7"/>
        <v>36289.885028590928</v>
      </c>
      <c r="J34" s="2">
        <f t="shared" si="7"/>
        <v>35538.275979419006</v>
      </c>
      <c r="K34" s="2">
        <f t="shared" si="7"/>
        <v>34834.09218249542</v>
      </c>
      <c r="L34" s="2">
        <f t="shared" si="7"/>
        <v>34129.908400917884</v>
      </c>
      <c r="M34" s="2">
        <f t="shared" si="7"/>
        <v>33457.611438673019</v>
      </c>
      <c r="N34" s="2">
        <f t="shared" si="7"/>
        <v>32721.540822426756</v>
      </c>
      <c r="O34" s="2">
        <f t="shared" si="7"/>
        <v>32017.357035603174</v>
      </c>
      <c r="P34" s="2">
        <f t="shared" si="7"/>
        <v>31313.173248985622</v>
      </c>
      <c r="Q34" s="2">
        <f t="shared" si="7"/>
        <v>30625.337836899067</v>
      </c>
      <c r="R34" s="2">
        <f t="shared" si="7"/>
        <v>30297.856416409901</v>
      </c>
      <c r="S34" s="2">
        <f t="shared" si="7"/>
        <v>30008.746885799999</v>
      </c>
      <c r="T34" s="2">
        <f t="shared" si="7"/>
        <v>29827.254774200002</v>
      </c>
      <c r="U34" s="2">
        <f t="shared" si="7"/>
        <v>29656.795872299997</v>
      </c>
      <c r="V34" s="2">
        <f t="shared" si="7"/>
        <v>29464.270540900001</v>
      </c>
      <c r="W34" s="2">
        <f t="shared" si="7"/>
        <v>29282.778424250002</v>
      </c>
      <c r="X34" s="2">
        <f t="shared" si="7"/>
        <v>29101.286307599996</v>
      </c>
      <c r="Y34" s="2">
        <f t="shared" si="7"/>
        <v>28926.816539150001</v>
      </c>
      <c r="Z34" s="2">
        <f t="shared" si="7"/>
        <v>28738.30207935</v>
      </c>
      <c r="AA34" s="2">
        <f t="shared" si="7"/>
        <v>28556.809967749999</v>
      </c>
      <c r="AB34" s="2">
        <f t="shared" si="7"/>
        <v>28375.317846049998</v>
      </c>
      <c r="AC34" s="2">
        <f t="shared" si="7"/>
        <v>28196.837200949998</v>
      </c>
      <c r="AD34" s="2">
        <f t="shared" si="7"/>
        <v>18796.083617799995</v>
      </c>
      <c r="AE34" s="2">
        <f t="shared" si="7"/>
        <v>9403.0622865999994</v>
      </c>
      <c r="AF34" s="2">
        <f t="shared" si="7"/>
        <v>0</v>
      </c>
      <c r="AG34" s="2">
        <f t="shared" si="7"/>
        <v>0</v>
      </c>
      <c r="AH34" s="10">
        <f t="shared" si="3"/>
        <v>954869.20641543868</v>
      </c>
    </row>
    <row r="35" spans="1:38" x14ac:dyDescent="0.35">
      <c r="A35" s="5" t="s">
        <v>9</v>
      </c>
      <c r="B35" s="2">
        <f t="shared" ref="B35:AG35" si="8">+B12*$B$28</f>
        <v>15898.903367229546</v>
      </c>
      <c r="C35" s="2">
        <f t="shared" si="8"/>
        <v>15379.757169842413</v>
      </c>
      <c r="D35" s="2">
        <f t="shared" si="8"/>
        <v>14883.710096655275</v>
      </c>
      <c r="E35" s="2">
        <f t="shared" si="8"/>
        <v>13651.851166012171</v>
      </c>
      <c r="F35" s="2">
        <f t="shared" si="8"/>
        <v>12467.188078805766</v>
      </c>
      <c r="G35" s="2">
        <f t="shared" si="8"/>
        <v>11523.245964935508</v>
      </c>
      <c r="H35" s="2">
        <f t="shared" si="8"/>
        <v>10589.687216665247</v>
      </c>
      <c r="I35" s="2">
        <f t="shared" si="8"/>
        <v>9709.1684330149837</v>
      </c>
      <c r="J35" s="2">
        <f t="shared" si="8"/>
        <v>8722.5661888799987</v>
      </c>
      <c r="K35" s="2">
        <f t="shared" si="8"/>
        <v>7791.8562041900022</v>
      </c>
      <c r="L35" s="2">
        <f t="shared" si="8"/>
        <v>6861.1462245499997</v>
      </c>
      <c r="M35" s="2">
        <f t="shared" si="8"/>
        <v>5963.0210534199987</v>
      </c>
      <c r="N35" s="2">
        <f t="shared" si="8"/>
        <v>4999.7262551699996</v>
      </c>
      <c r="O35" s="2">
        <f t="shared" si="8"/>
        <v>4095.8037227899995</v>
      </c>
      <c r="P35" s="2">
        <f t="shared" si="8"/>
        <v>3213.5447763499997</v>
      </c>
      <c r="Q35" s="2">
        <f t="shared" si="8"/>
        <v>2344.09511634</v>
      </c>
      <c r="R35" s="2">
        <f t="shared" si="8"/>
        <v>1454.7513917599999</v>
      </c>
      <c r="S35" s="2">
        <f t="shared" si="8"/>
        <v>755.94648365</v>
      </c>
      <c r="T35" s="2">
        <f t="shared" si="8"/>
        <v>695.47076415000004</v>
      </c>
      <c r="U35" s="2">
        <f t="shared" si="8"/>
        <v>671.3673952911571</v>
      </c>
      <c r="V35" s="2">
        <f t="shared" si="8"/>
        <v>574.51932514999999</v>
      </c>
      <c r="W35" s="2">
        <f t="shared" si="8"/>
        <v>514.04361070000004</v>
      </c>
      <c r="X35" s="2">
        <f t="shared" si="8"/>
        <v>453.56789120000002</v>
      </c>
      <c r="Y35" s="2">
        <f t="shared" si="8"/>
        <v>395.25202135000001</v>
      </c>
      <c r="Z35" s="2">
        <f t="shared" si="8"/>
        <v>332.61645219999997</v>
      </c>
      <c r="AA35" s="2">
        <f t="shared" si="8"/>
        <v>272.14073270000006</v>
      </c>
      <c r="AB35" s="2">
        <f t="shared" si="8"/>
        <v>211.66501825</v>
      </c>
      <c r="AC35" s="2">
        <f t="shared" si="8"/>
        <v>152.02000859999998</v>
      </c>
      <c r="AD35" s="2">
        <f t="shared" si="8"/>
        <v>90.713579250000009</v>
      </c>
      <c r="AE35" s="2">
        <f t="shared" si="8"/>
        <v>30.237859749999998</v>
      </c>
      <c r="AF35" s="2">
        <f t="shared" si="8"/>
        <v>0</v>
      </c>
      <c r="AG35" s="2">
        <f t="shared" si="8"/>
        <v>0</v>
      </c>
      <c r="AH35" s="10">
        <f t="shared" si="3"/>
        <v>154699.58356885205</v>
      </c>
    </row>
    <row r="36" spans="1:38" x14ac:dyDescent="0.35">
      <c r="A36" s="5" t="s">
        <v>10</v>
      </c>
      <c r="B36" s="2">
        <f t="shared" ref="B36:AG36" si="9">+B13*$B$28</f>
        <v>15048.931090646</v>
      </c>
      <c r="C36" s="2">
        <f t="shared" si="9"/>
        <v>14338.795219611071</v>
      </c>
      <c r="D36" s="2">
        <f t="shared" si="9"/>
        <v>13600.957672627035</v>
      </c>
      <c r="E36" s="2">
        <f t="shared" si="9"/>
        <v>12499.585664980501</v>
      </c>
      <c r="F36" s="2">
        <f t="shared" si="9"/>
        <v>10804.855083835118</v>
      </c>
      <c r="G36" s="2">
        <f t="shared" si="9"/>
        <v>9032.0082725030552</v>
      </c>
      <c r="H36" s="2">
        <f t="shared" si="9"/>
        <v>7259.1614621827721</v>
      </c>
      <c r="I36" s="2">
        <f t="shared" si="9"/>
        <v>5635.6200824213975</v>
      </c>
      <c r="J36" s="2">
        <f t="shared" si="9"/>
        <v>4572.2103782513659</v>
      </c>
      <c r="K36" s="2">
        <f t="shared" si="9"/>
        <v>3869.2757675768544</v>
      </c>
      <c r="L36" s="2">
        <f t="shared" si="9"/>
        <v>3444.98246670259</v>
      </c>
      <c r="M36" s="2">
        <f t="shared" si="9"/>
        <v>3062.5712838655418</v>
      </c>
      <c r="N36" s="2">
        <f t="shared" si="9"/>
        <v>2679.8179307122491</v>
      </c>
      <c r="O36" s="2">
        <f t="shared" si="9"/>
        <v>2297.2356571184087</v>
      </c>
      <c r="P36" s="2">
        <f t="shared" si="9"/>
        <v>1914.6533957336876</v>
      </c>
      <c r="Q36" s="2">
        <f t="shared" si="9"/>
        <v>1532.1444479159004</v>
      </c>
      <c r="R36" s="2">
        <f t="shared" si="9"/>
        <v>1149.4888663537961</v>
      </c>
      <c r="S36" s="2">
        <f t="shared" si="9"/>
        <v>766.90658614950598</v>
      </c>
      <c r="T36" s="2">
        <f t="shared" si="9"/>
        <v>384.32431815433506</v>
      </c>
      <c r="U36" s="2">
        <f t="shared" si="9"/>
        <v>0</v>
      </c>
      <c r="V36" s="2">
        <f t="shared" si="9"/>
        <v>0</v>
      </c>
      <c r="W36" s="2">
        <f t="shared" si="9"/>
        <v>0</v>
      </c>
      <c r="X36" s="2">
        <f t="shared" si="9"/>
        <v>0</v>
      </c>
      <c r="Y36" s="2">
        <f t="shared" si="9"/>
        <v>0</v>
      </c>
      <c r="Z36" s="2">
        <f t="shared" si="9"/>
        <v>0</v>
      </c>
      <c r="AA36" s="2">
        <f t="shared" si="9"/>
        <v>0</v>
      </c>
      <c r="AB36" s="2">
        <f t="shared" si="9"/>
        <v>0</v>
      </c>
      <c r="AC36" s="2">
        <f t="shared" si="9"/>
        <v>0</v>
      </c>
      <c r="AD36" s="2">
        <f t="shared" si="9"/>
        <v>0</v>
      </c>
      <c r="AE36" s="2">
        <f t="shared" si="9"/>
        <v>0</v>
      </c>
      <c r="AF36" s="2">
        <f t="shared" si="9"/>
        <v>0</v>
      </c>
      <c r="AG36" s="2">
        <f t="shared" si="9"/>
        <v>0</v>
      </c>
      <c r="AH36" s="10">
        <f t="shared" si="3"/>
        <v>113893.5256473412</v>
      </c>
    </row>
    <row r="37" spans="1:38" x14ac:dyDescent="0.35">
      <c r="A37" s="5" t="s">
        <v>11</v>
      </c>
      <c r="B37" s="2">
        <f t="shared" ref="B37:AG37" si="10">+B14*$B$28</f>
        <v>30044.319930404105</v>
      </c>
      <c r="C37" s="2">
        <f t="shared" si="10"/>
        <v>29477.142333022726</v>
      </c>
      <c r="D37" s="2">
        <f t="shared" si="10"/>
        <v>28909.847646341354</v>
      </c>
      <c r="E37" s="2">
        <f t="shared" si="10"/>
        <v>28396.60711770277</v>
      </c>
      <c r="F37" s="2">
        <f t="shared" si="10"/>
        <v>21589.008267379933</v>
      </c>
      <c r="G37" s="2">
        <f t="shared" si="10"/>
        <v>14835.463580698559</v>
      </c>
      <c r="H37" s="2">
        <f t="shared" si="10"/>
        <v>8075.179754867183</v>
      </c>
      <c r="I37" s="2">
        <f t="shared" si="10"/>
        <v>7542.5887203990033</v>
      </c>
      <c r="J37" s="2">
        <f t="shared" si="10"/>
        <v>6927.1120981544345</v>
      </c>
      <c r="K37" s="2">
        <f t="shared" si="10"/>
        <v>6353.0782672730593</v>
      </c>
      <c r="L37" s="2">
        <f t="shared" si="10"/>
        <v>5779.0444414416852</v>
      </c>
      <c r="M37" s="2">
        <f t="shared" si="10"/>
        <v>5233.7675774952331</v>
      </c>
      <c r="N37" s="2">
        <f t="shared" si="10"/>
        <v>4630.9767796789356</v>
      </c>
      <c r="O37" s="2">
        <f t="shared" si="10"/>
        <v>4056.9429538475606</v>
      </c>
      <c r="P37" s="2">
        <f t="shared" si="10"/>
        <v>3482.9091280161865</v>
      </c>
      <c r="Q37" s="2">
        <f t="shared" si="10"/>
        <v>2924.9464295414637</v>
      </c>
      <c r="R37" s="2">
        <f t="shared" si="10"/>
        <v>2341.6419982534371</v>
      </c>
      <c r="S37" s="2">
        <f t="shared" si="10"/>
        <v>2033.678986922062</v>
      </c>
      <c r="T37" s="2">
        <f t="shared" si="10"/>
        <v>1725.7159806406876</v>
      </c>
      <c r="U37" s="2">
        <f t="shared" si="10"/>
        <v>1445.5450320499999</v>
      </c>
      <c r="V37" s="2">
        <f t="shared" si="10"/>
        <v>1169.3384887999998</v>
      </c>
      <c r="W37" s="2">
        <f t="shared" si="10"/>
        <v>907.8136439000001</v>
      </c>
      <c r="X37" s="2">
        <f t="shared" si="10"/>
        <v>646.28879900000004</v>
      </c>
      <c r="Y37" s="2">
        <f t="shared" si="10"/>
        <v>386.88972130000002</v>
      </c>
      <c r="Z37" s="2">
        <f t="shared" si="10"/>
        <v>123.23910414999999</v>
      </c>
      <c r="AA37" s="2">
        <f t="shared" si="10"/>
        <v>0</v>
      </c>
      <c r="AB37" s="2">
        <f t="shared" si="10"/>
        <v>0</v>
      </c>
      <c r="AC37" s="2">
        <f t="shared" si="10"/>
        <v>0</v>
      </c>
      <c r="AD37" s="2">
        <f t="shared" si="10"/>
        <v>0</v>
      </c>
      <c r="AE37" s="2">
        <f t="shared" si="10"/>
        <v>0</v>
      </c>
      <c r="AF37" s="2">
        <f t="shared" si="10"/>
        <v>0</v>
      </c>
      <c r="AG37" s="2">
        <f t="shared" si="10"/>
        <v>0</v>
      </c>
      <c r="AH37" s="10">
        <f t="shared" si="3"/>
        <v>219039.08678128035</v>
      </c>
    </row>
    <row r="38" spans="1:38" x14ac:dyDescent="0.35">
      <c r="A38" s="5" t="s">
        <v>12</v>
      </c>
      <c r="B38" s="2">
        <f t="shared" ref="B38:AG38" si="11">+B15*$B$28</f>
        <v>47506.824317179831</v>
      </c>
      <c r="C38" s="2">
        <f t="shared" si="11"/>
        <v>45154.719288460983</v>
      </c>
      <c r="D38" s="2">
        <f t="shared" si="11"/>
        <v>42778.282400544427</v>
      </c>
      <c r="E38" s="2">
        <f t="shared" si="11"/>
        <v>40401.845501810843</v>
      </c>
      <c r="F38" s="2">
        <f t="shared" si="11"/>
        <v>38645.334004010743</v>
      </c>
      <c r="G38" s="2">
        <f t="shared" si="11"/>
        <v>36925.490530247167</v>
      </c>
      <c r="H38" s="2">
        <f t="shared" si="11"/>
        <v>35205.647054302855</v>
      </c>
      <c r="I38" s="2">
        <f t="shared" si="11"/>
        <v>33502.248652517534</v>
      </c>
      <c r="J38" s="2">
        <f t="shared" si="11"/>
        <v>31798.850271635682</v>
      </c>
      <c r="K38" s="2">
        <f t="shared" si="11"/>
        <v>30095.451885569018</v>
      </c>
      <c r="L38" s="2">
        <f t="shared" si="11"/>
        <v>28512.621567877162</v>
      </c>
      <c r="M38" s="2">
        <f t="shared" si="11"/>
        <v>27050.359297541832</v>
      </c>
      <c r="N38" s="2">
        <f t="shared" si="11"/>
        <v>25720.836686959978</v>
      </c>
      <c r="O38" s="2">
        <f t="shared" si="11"/>
        <v>24420.035245272833</v>
      </c>
      <c r="P38" s="2">
        <f t="shared" si="11"/>
        <v>23744.586856298338</v>
      </c>
      <c r="Q38" s="2">
        <f t="shared" si="11"/>
        <v>23703.178215173833</v>
      </c>
      <c r="R38" s="2">
        <f t="shared" si="11"/>
        <v>23661.769568999338</v>
      </c>
      <c r="S38" s="2">
        <f t="shared" si="11"/>
        <v>23620.360928423503</v>
      </c>
      <c r="T38" s="2">
        <f t="shared" si="11"/>
        <v>23578.952282249</v>
      </c>
      <c r="U38" s="2">
        <f t="shared" si="11"/>
        <v>23537.543636074493</v>
      </c>
      <c r="V38" s="2">
        <f t="shared" si="11"/>
        <v>0</v>
      </c>
      <c r="W38" s="2">
        <f t="shared" si="11"/>
        <v>0</v>
      </c>
      <c r="X38" s="2">
        <f t="shared" si="11"/>
        <v>0</v>
      </c>
      <c r="Y38" s="2">
        <f t="shared" si="11"/>
        <v>0</v>
      </c>
      <c r="Z38" s="2">
        <f t="shared" si="11"/>
        <v>0</v>
      </c>
      <c r="AA38" s="2">
        <f t="shared" si="11"/>
        <v>0</v>
      </c>
      <c r="AB38" s="2">
        <f t="shared" si="11"/>
        <v>0</v>
      </c>
      <c r="AC38" s="2">
        <f t="shared" si="11"/>
        <v>0</v>
      </c>
      <c r="AD38" s="2">
        <f t="shared" si="11"/>
        <v>0</v>
      </c>
      <c r="AE38" s="2">
        <f t="shared" si="11"/>
        <v>0</v>
      </c>
      <c r="AF38" s="2">
        <f t="shared" si="11"/>
        <v>0</v>
      </c>
      <c r="AG38" s="2">
        <f t="shared" si="11"/>
        <v>0</v>
      </c>
      <c r="AH38" s="10">
        <f t="shared" si="3"/>
        <v>629564.9381911495</v>
      </c>
    </row>
    <row r="39" spans="1:38" x14ac:dyDescent="0.35">
      <c r="A39" s="5" t="s">
        <v>13</v>
      </c>
      <c r="B39" s="2">
        <f t="shared" ref="B39:AG39" si="12">+B16*$B$28</f>
        <v>76117.259136490291</v>
      </c>
      <c r="C39" s="2">
        <f t="shared" si="12"/>
        <v>74906.766178368605</v>
      </c>
      <c r="D39" s="2">
        <f t="shared" si="12"/>
        <v>73484.184504885823</v>
      </c>
      <c r="E39" s="2">
        <f t="shared" si="12"/>
        <v>71272.61614921104</v>
      </c>
      <c r="F39" s="2">
        <f t="shared" si="12"/>
        <v>68649.660766456174</v>
      </c>
      <c r="G39" s="2">
        <f t="shared" si="12"/>
        <v>66026.705381592183</v>
      </c>
      <c r="H39" s="2">
        <f t="shared" si="12"/>
        <v>63403.749979005959</v>
      </c>
      <c r="I39" s="2">
        <f t="shared" si="12"/>
        <v>52857.541850697206</v>
      </c>
      <c r="J39" s="2">
        <f t="shared" si="12"/>
        <v>42702.146134786388</v>
      </c>
      <c r="K39" s="2">
        <f t="shared" si="12"/>
        <v>33010.119529531861</v>
      </c>
      <c r="L39" s="2">
        <f t="shared" si="12"/>
        <v>31777.428701774319</v>
      </c>
      <c r="M39" s="2">
        <f t="shared" si="12"/>
        <v>30544.737853636776</v>
      </c>
      <c r="N39" s="2">
        <f t="shared" si="12"/>
        <v>29365.919207268787</v>
      </c>
      <c r="O39" s="2">
        <f t="shared" si="12"/>
        <v>28444.167781434258</v>
      </c>
      <c r="P39" s="2">
        <f t="shared" si="12"/>
        <v>27579.841694381859</v>
      </c>
      <c r="Q39" s="2">
        <f t="shared" si="12"/>
        <v>26727.171000350347</v>
      </c>
      <c r="R39" s="2">
        <f t="shared" si="12"/>
        <v>26039.613443308401</v>
      </c>
      <c r="S39" s="2">
        <f t="shared" si="12"/>
        <v>25516.178289005991</v>
      </c>
      <c r="T39" s="2">
        <f t="shared" si="12"/>
        <v>18014.629646784935</v>
      </c>
      <c r="U39" s="2">
        <f t="shared" si="12"/>
        <v>65.696384250000008</v>
      </c>
      <c r="V39" s="2">
        <f t="shared" si="12"/>
        <v>43.868920749999994</v>
      </c>
      <c r="W39" s="2">
        <f t="shared" si="12"/>
        <v>22.041457249999997</v>
      </c>
      <c r="X39" s="2">
        <f t="shared" si="12"/>
        <v>0</v>
      </c>
      <c r="Y39" s="2">
        <f t="shared" si="12"/>
        <v>0</v>
      </c>
      <c r="Z39" s="2">
        <f t="shared" si="12"/>
        <v>0</v>
      </c>
      <c r="AA39" s="2">
        <f t="shared" si="12"/>
        <v>0</v>
      </c>
      <c r="AB39" s="2">
        <f t="shared" si="12"/>
        <v>0</v>
      </c>
      <c r="AC39" s="2">
        <f t="shared" si="12"/>
        <v>0</v>
      </c>
      <c r="AD39" s="2">
        <f t="shared" si="12"/>
        <v>0</v>
      </c>
      <c r="AE39" s="2">
        <f t="shared" si="12"/>
        <v>0</v>
      </c>
      <c r="AF39" s="2">
        <f t="shared" si="12"/>
        <v>0</v>
      </c>
      <c r="AG39" s="2">
        <f t="shared" si="12"/>
        <v>0</v>
      </c>
      <c r="AH39" s="10">
        <f t="shared" si="3"/>
        <v>866572.04399122111</v>
      </c>
    </row>
    <row r="40" spans="1:38" x14ac:dyDescent="0.35">
      <c r="A40" s="5" t="s">
        <v>14</v>
      </c>
      <c r="B40" s="2">
        <f t="shared" ref="B40:AG40" si="13">+B17*$B$28</f>
        <v>41003.406189065528</v>
      </c>
      <c r="C40" s="2">
        <f t="shared" si="13"/>
        <v>40355.974810506668</v>
      </c>
      <c r="D40" s="2">
        <f t="shared" si="13"/>
        <v>39649.64004563148</v>
      </c>
      <c r="E40" s="2">
        <f t="shared" si="13"/>
        <v>38889.200918462659</v>
      </c>
      <c r="F40" s="2">
        <f t="shared" si="13"/>
        <v>38166.612031682504</v>
      </c>
      <c r="G40" s="2">
        <f t="shared" si="13"/>
        <v>37435.809945563677</v>
      </c>
      <c r="H40" s="2">
        <f t="shared" si="13"/>
        <v>36722.110947689551</v>
      </c>
      <c r="I40" s="2">
        <f t="shared" si="13"/>
        <v>36032.437290546659</v>
      </c>
      <c r="J40" s="2">
        <f t="shared" si="13"/>
        <v>35294.712930800575</v>
      </c>
      <c r="K40" s="2">
        <f t="shared" si="13"/>
        <v>34581.013917021752</v>
      </c>
      <c r="L40" s="2">
        <f t="shared" si="13"/>
        <v>33867.314913901595</v>
      </c>
      <c r="M40" s="2">
        <f t="shared" si="13"/>
        <v>33153.615905172766</v>
      </c>
      <c r="N40" s="2">
        <f t="shared" si="13"/>
        <v>32439.916897002615</v>
      </c>
      <c r="O40" s="2">
        <f t="shared" si="13"/>
        <v>31726.217898579827</v>
      </c>
      <c r="P40" s="2">
        <f t="shared" si="13"/>
        <v>31012.518890409672</v>
      </c>
      <c r="Q40" s="2">
        <f t="shared" si="13"/>
        <v>30498.120616541426</v>
      </c>
      <c r="R40" s="2">
        <f t="shared" si="13"/>
        <v>30194.21735205498</v>
      </c>
      <c r="S40" s="2">
        <f t="shared" si="13"/>
        <v>29955.612719949997</v>
      </c>
      <c r="T40" s="2">
        <f t="shared" si="13"/>
        <v>29771.112449599997</v>
      </c>
      <c r="U40" s="2">
        <f t="shared" si="13"/>
        <v>29586.612174200003</v>
      </c>
      <c r="V40" s="2">
        <f t="shared" si="13"/>
        <v>29402.11190385</v>
      </c>
      <c r="W40" s="2">
        <f t="shared" si="13"/>
        <v>29217.611633499997</v>
      </c>
      <c r="X40" s="2">
        <f t="shared" si="13"/>
        <v>29033.111363149997</v>
      </c>
      <c r="Y40" s="2">
        <f t="shared" si="13"/>
        <v>28848.611092800002</v>
      </c>
      <c r="Z40" s="2">
        <f t="shared" si="13"/>
        <v>28664.110817400004</v>
      </c>
      <c r="AA40" s="2">
        <f t="shared" si="13"/>
        <v>28479.610547050004</v>
      </c>
      <c r="AB40" s="2">
        <f t="shared" si="13"/>
        <v>28295.110271649999</v>
      </c>
      <c r="AC40" s="2">
        <f t="shared" si="13"/>
        <v>28110.610001299996</v>
      </c>
      <c r="AD40" s="2">
        <f t="shared" si="13"/>
        <v>18709.859730949996</v>
      </c>
      <c r="AE40" s="2">
        <f t="shared" si="13"/>
        <v>9318.707510799999</v>
      </c>
      <c r="AF40" s="2">
        <f t="shared" si="13"/>
        <v>0</v>
      </c>
      <c r="AG40" s="2">
        <f t="shared" si="13"/>
        <v>0</v>
      </c>
      <c r="AH40" s="10">
        <f t="shared" si="3"/>
        <v>948415.63371683413</v>
      </c>
    </row>
    <row r="41" spans="1:38" x14ac:dyDescent="0.35">
      <c r="A41" s="5" t="s">
        <v>15</v>
      </c>
      <c r="B41" s="2">
        <f t="shared" ref="B41:AG41" si="14">+B18*$B$28</f>
        <v>15713.530209656201</v>
      </c>
      <c r="C41" s="2">
        <f t="shared" si="14"/>
        <v>15214.773257402323</v>
      </c>
      <c r="D41" s="2">
        <f t="shared" si="14"/>
        <v>14308.622971969779</v>
      </c>
      <c r="E41" s="2">
        <f t="shared" si="14"/>
        <v>12995.0793696159</v>
      </c>
      <c r="F41" s="2">
        <f t="shared" si="14"/>
        <v>12055.849803415638</v>
      </c>
      <c r="G41" s="2">
        <f t="shared" si="14"/>
        <v>11117.177257285377</v>
      </c>
      <c r="H41" s="2">
        <f t="shared" si="14"/>
        <v>10178.504701045113</v>
      </c>
      <c r="I41" s="2">
        <f t="shared" si="14"/>
        <v>9239.832159954849</v>
      </c>
      <c r="J41" s="2">
        <f t="shared" si="14"/>
        <v>8302.5804896200007</v>
      </c>
      <c r="K41" s="2">
        <f t="shared" si="14"/>
        <v>7366.7567171700002</v>
      </c>
      <c r="L41" s="2">
        <f t="shared" si="14"/>
        <v>6430.9329447</v>
      </c>
      <c r="M41" s="2">
        <f t="shared" si="14"/>
        <v>5495.1091570899998</v>
      </c>
      <c r="N41" s="2">
        <f t="shared" si="14"/>
        <v>4561.8613946900005</v>
      </c>
      <c r="O41" s="2">
        <f t="shared" si="14"/>
        <v>3674.7548813299995</v>
      </c>
      <c r="P41" s="2">
        <f t="shared" si="14"/>
        <v>2787.6483730199998</v>
      </c>
      <c r="Q41" s="2">
        <f t="shared" si="14"/>
        <v>1900.5418596600002</v>
      </c>
      <c r="R41" s="2">
        <f t="shared" si="14"/>
        <v>1024.9471970499999</v>
      </c>
      <c r="S41" s="2">
        <f t="shared" si="14"/>
        <v>729.69603319999987</v>
      </c>
      <c r="T41" s="2">
        <f t="shared" si="14"/>
        <v>668.88802874999999</v>
      </c>
      <c r="U41" s="2">
        <f t="shared" si="14"/>
        <v>608.08002935000002</v>
      </c>
      <c r="V41" s="2">
        <f t="shared" si="14"/>
        <v>547.27202489999991</v>
      </c>
      <c r="W41" s="2">
        <f t="shared" si="14"/>
        <v>486.46402045000002</v>
      </c>
      <c r="X41" s="2">
        <f t="shared" si="14"/>
        <v>425.65602104999999</v>
      </c>
      <c r="Y41" s="2">
        <f t="shared" si="14"/>
        <v>364.84801659999994</v>
      </c>
      <c r="Z41" s="2">
        <f t="shared" si="14"/>
        <v>304.04001719999997</v>
      </c>
      <c r="AA41" s="2">
        <f t="shared" si="14"/>
        <v>243.23201275</v>
      </c>
      <c r="AB41" s="2">
        <f t="shared" si="14"/>
        <v>182.42400829999997</v>
      </c>
      <c r="AC41" s="2">
        <f t="shared" si="14"/>
        <v>121.6160089</v>
      </c>
      <c r="AD41" s="2">
        <f t="shared" si="14"/>
        <v>60.808004449999999</v>
      </c>
      <c r="AE41" s="2">
        <f t="shared" si="14"/>
        <v>0</v>
      </c>
      <c r="AF41" s="2">
        <f t="shared" si="14"/>
        <v>0</v>
      </c>
      <c r="AG41" s="2">
        <f t="shared" si="14"/>
        <v>0</v>
      </c>
      <c r="AH41" s="10">
        <f t="shared" si="3"/>
        <v>147111.52697057521</v>
      </c>
    </row>
    <row r="42" spans="1:38" x14ac:dyDescent="0.35">
      <c r="A42" s="7" t="s">
        <v>3</v>
      </c>
      <c r="B42" s="13">
        <f t="shared" ref="B42:AG42" si="15">SUM(B30:B41)</f>
        <v>418717.53132156318</v>
      </c>
      <c r="C42" s="13">
        <f t="shared" si="15"/>
        <v>440658.86540798139</v>
      </c>
      <c r="D42" s="13">
        <f t="shared" si="15"/>
        <v>428267.91591289005</v>
      </c>
      <c r="E42" s="13">
        <f t="shared" si="15"/>
        <v>412757.24677401927</v>
      </c>
      <c r="F42" s="13">
        <f t="shared" si="15"/>
        <v>389434.3037647992</v>
      </c>
      <c r="G42" s="13">
        <f t="shared" si="15"/>
        <v>360456.64284586656</v>
      </c>
      <c r="H42" s="13">
        <f t="shared" si="15"/>
        <v>331498.88394438388</v>
      </c>
      <c r="I42" s="13">
        <f t="shared" si="15"/>
        <v>301445.52810309653</v>
      </c>
      <c r="J42" s="13">
        <f t="shared" si="15"/>
        <v>270368.99741148396</v>
      </c>
      <c r="K42" s="13">
        <f t="shared" si="15"/>
        <v>241462.82607625445</v>
      </c>
      <c r="L42" s="13">
        <f t="shared" si="15"/>
        <v>222014.29253222744</v>
      </c>
      <c r="M42" s="13">
        <f t="shared" si="15"/>
        <v>211619.93298100252</v>
      </c>
      <c r="N42" s="13">
        <f t="shared" si="15"/>
        <v>201182.95584537077</v>
      </c>
      <c r="O42" s="13">
        <f t="shared" si="15"/>
        <v>191472.07694577161</v>
      </c>
      <c r="P42" s="13">
        <f t="shared" si="15"/>
        <v>182990.048688838</v>
      </c>
      <c r="Q42" s="13">
        <f t="shared" si="15"/>
        <v>176065.23138688656</v>
      </c>
      <c r="R42" s="13">
        <f t="shared" si="15"/>
        <v>170109.24572292902</v>
      </c>
      <c r="S42" s="13">
        <f t="shared" si="15"/>
        <v>165958.1182727472</v>
      </c>
      <c r="T42" s="13">
        <f t="shared" si="15"/>
        <v>156051.39756599814</v>
      </c>
      <c r="U42" s="13">
        <f t="shared" si="15"/>
        <v>128734.82500685382</v>
      </c>
      <c r="V42" s="13">
        <f t="shared" si="15"/>
        <v>86097.44121286564</v>
      </c>
      <c r="W42" s="13">
        <f t="shared" si="15"/>
        <v>61519.317932750004</v>
      </c>
      <c r="X42" s="13">
        <f t="shared" si="15"/>
        <v>60460.90782475</v>
      </c>
      <c r="Y42" s="13">
        <f t="shared" si="15"/>
        <v>59446.488403100004</v>
      </c>
      <c r="Z42" s="13">
        <f t="shared" si="15"/>
        <v>58420.519969800007</v>
      </c>
      <c r="AA42" s="13">
        <f t="shared" si="15"/>
        <v>57551.793260250008</v>
      </c>
      <c r="AB42" s="13">
        <f t="shared" si="15"/>
        <v>57064.517144249992</v>
      </c>
      <c r="AC42" s="13">
        <f t="shared" si="15"/>
        <v>56581.083219749991</v>
      </c>
      <c r="AD42" s="13">
        <f t="shared" si="15"/>
        <v>37657.464932449999</v>
      </c>
      <c r="AE42" s="13">
        <f t="shared" si="15"/>
        <v>18752.007657149996</v>
      </c>
      <c r="AF42" s="13">
        <f t="shared" si="15"/>
        <v>0</v>
      </c>
      <c r="AG42" s="13">
        <f t="shared" si="15"/>
        <v>0</v>
      </c>
      <c r="AH42" s="13">
        <f>SUM(AH30:AH41)</f>
        <v>5954818.4080680795</v>
      </c>
      <c r="AI42" s="6"/>
    </row>
    <row r="43" spans="1:38" x14ac:dyDescent="0.35">
      <c r="AL43" s="10"/>
    </row>
  </sheetData>
  <mergeCells count="8">
    <mergeCell ref="A25:AJ25"/>
    <mergeCell ref="A26:AJ26"/>
    <mergeCell ref="A27:AJ27"/>
    <mergeCell ref="A1:AJ1"/>
    <mergeCell ref="A2:AJ2"/>
    <mergeCell ref="A3:AJ3"/>
    <mergeCell ref="A4:AJ4"/>
    <mergeCell ref="A24:AJ2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2776E950D004BA5F3092B158CD7EF" ma:contentTypeVersion="13" ma:contentTypeDescription="Crear nuevo documento." ma:contentTypeScope="" ma:versionID="5b9c5f06123dd6b1fa6d6449603f38e1">
  <xsd:schema xmlns:xsd="http://www.w3.org/2001/XMLSchema" xmlns:xs="http://www.w3.org/2001/XMLSchema" xmlns:p="http://schemas.microsoft.com/office/2006/metadata/properties" xmlns:ns3="119f3338-2f69-430c-b442-35a2379758bc" xmlns:ns4="d35e522b-4091-4a5f-82a4-a35f81c64795" targetNamespace="http://schemas.microsoft.com/office/2006/metadata/properties" ma:root="true" ma:fieldsID="32103f1fae5545c3cbe1065ab46325c7" ns3:_="" ns4:_="">
    <xsd:import namespace="119f3338-2f69-430c-b442-35a2379758bc"/>
    <xsd:import namespace="d35e522b-4091-4a5f-82a4-a35f81c6479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f3338-2f69-430c-b442-35a2379758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e522b-4091-4a5f-82a4-a35f81c647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61C92-E479-4897-A436-E855A43974E1}">
  <ds:schemaRefs>
    <ds:schemaRef ds:uri="http://purl.org/dc/elements/1.1/"/>
    <ds:schemaRef ds:uri="d35e522b-4091-4a5f-82a4-a35f81c64795"/>
    <ds:schemaRef ds:uri="http://purl.org/dc/terms/"/>
    <ds:schemaRef ds:uri="119f3338-2f69-430c-b442-35a2379758bc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918CC1-346B-4511-8828-30CC4E4FC5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F5696-D3E2-451F-8061-DB95AD602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f3338-2f69-430c-b442-35a2379758bc"/>
    <ds:schemaRef ds:uri="d35e522b-4091-4a5f-82a4-a35f81c64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Perfil Venc Interes DI</vt:lpstr>
      <vt:lpstr>Perfil Venc Interes DE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Carvajal Gorgona</dc:creator>
  <cp:lastModifiedBy>Karen Rojas Madrigal</cp:lastModifiedBy>
  <dcterms:created xsi:type="dcterms:W3CDTF">2021-02-12T17:59:19Z</dcterms:created>
  <dcterms:modified xsi:type="dcterms:W3CDTF">2025-03-24T16:01:37Z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0x010100D752776E950D004BA5F3092B158CD7EF</vt:lpwstr>
  </property>
</Properties>
</file>