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hidePivotFieldList="1"/>
  <mc:AlternateContent xmlns:mc="http://schemas.openxmlformats.org/markup-compatibility/2006">
    <mc:Choice Requires="x15">
      <x15ac:absPath xmlns:x15ac="http://schemas.microsoft.com/office/spreadsheetml/2010/11/ac" url="https://mhaciendacr-my.sharepoint.com/personal/gamboanf_hacienda_go_cr/Documents/Escritorio/"/>
    </mc:Choice>
  </mc:AlternateContent>
  <xr:revisionPtr revIDLastSave="5" documentId="8_{FEF6BBE6-F552-49D4-BE7C-F4BEA639F54E}" xr6:coauthVersionLast="47" xr6:coauthVersionMax="47" xr10:uidLastSave="{9E07B688-1541-4490-BC15-DBE6CDC123B4}"/>
  <bookViews>
    <workbookView xWindow="-108" yWindow="-108" windowWidth="23256" windowHeight="12456" tabRatio="712" xr2:uid="{00000000-000D-0000-FFFF-FFFF00000000}"/>
  </bookViews>
  <sheets>
    <sheet name="Índice" sheetId="52" r:id="rId1"/>
    <sheet name="Cuadro 1" sheetId="46" r:id="rId2"/>
    <sheet name="Cuadro 2" sheetId="42" r:id="rId3"/>
    <sheet name="Cuadro 3" sheetId="50" r:id="rId4"/>
    <sheet name="Cuadro 4" sheetId="17" r:id="rId5"/>
  </sheets>
  <definedNames>
    <definedName name="_xlnm._FilterDatabase" localSheetId="1" hidden="1">'Cuadro 1'!$A$8:$L$17</definedName>
    <definedName name="_xlnm.Print_Area" localSheetId="1">'Cuadro 1'!$A$2:$L$44</definedName>
    <definedName name="_xlnm.Print_Area" localSheetId="2">'Cuadro 2'!$A$2:$H$44</definedName>
    <definedName name="_xlnm.Print_Area" localSheetId="3">'Cuadro 3'!$A$1:$K$41</definedName>
    <definedName name="_xlnm.Print_Area" localSheetId="4">'Cuadro 4'!$A$2:$AL$46</definedName>
    <definedName name="_xlnm.Print_Titles" localSheetId="1">'Cuadro 1'!$2:$8</definedName>
    <definedName name="_xlnm.Print_Titles" localSheetId="2">'Cuadro 2'!$2:$8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4" i="17" l="1"/>
  <c r="N34" i="17"/>
  <c r="M34" i="17"/>
  <c r="L34" i="17"/>
  <c r="K34" i="17"/>
  <c r="J34" i="17"/>
  <c r="I34" i="17"/>
  <c r="H34" i="17"/>
  <c r="F17" i="50" l="1"/>
  <c r="G34" i="42"/>
  <c r="H34" i="42"/>
  <c r="E34" i="42"/>
  <c r="P34" i="17" l="1"/>
  <c r="P30" i="17"/>
  <c r="P29" i="17"/>
  <c r="P25" i="17"/>
  <c r="P24" i="17"/>
  <c r="P23" i="17"/>
  <c r="P22" i="17"/>
  <c r="P21" i="17"/>
  <c r="P20" i="17"/>
  <c r="P12" i="17"/>
  <c r="P13" i="17"/>
  <c r="P14" i="17"/>
  <c r="P15" i="17"/>
  <c r="P16" i="17"/>
  <c r="P11" i="17"/>
  <c r="F26" i="17"/>
  <c r="G26" i="17"/>
  <c r="H26" i="17"/>
  <c r="I26" i="17"/>
  <c r="J26" i="17"/>
  <c r="K26" i="17"/>
  <c r="L26" i="17"/>
  <c r="M26" i="17"/>
  <c r="N26" i="17"/>
  <c r="O26" i="17"/>
  <c r="H34" i="50"/>
  <c r="H23" i="50"/>
  <c r="H22" i="50"/>
  <c r="H15" i="50"/>
  <c r="H14" i="50"/>
  <c r="H13" i="50"/>
  <c r="H12" i="50"/>
  <c r="F30" i="42" l="1"/>
  <c r="H35" i="17" l="1"/>
  <c r="G35" i="17"/>
  <c r="F35" i="17"/>
  <c r="O31" i="17"/>
  <c r="N31" i="17"/>
  <c r="M31" i="17"/>
  <c r="L31" i="17"/>
  <c r="K31" i="17"/>
  <c r="J31" i="17"/>
  <c r="I31" i="17"/>
  <c r="H31" i="17"/>
  <c r="G31" i="17"/>
  <c r="F31" i="17"/>
  <c r="O17" i="17"/>
  <c r="N17" i="17"/>
  <c r="M17" i="17"/>
  <c r="L17" i="17"/>
  <c r="K17" i="17"/>
  <c r="J17" i="17"/>
  <c r="I17" i="17"/>
  <c r="H17" i="17"/>
  <c r="G17" i="17"/>
  <c r="F17" i="17"/>
  <c r="K35" i="50"/>
  <c r="J35" i="50"/>
  <c r="I35" i="50"/>
  <c r="H35" i="50"/>
  <c r="G35" i="50"/>
  <c r="F35" i="50"/>
  <c r="E35" i="50"/>
  <c r="K31" i="50"/>
  <c r="J31" i="50"/>
  <c r="I31" i="50"/>
  <c r="H31" i="50"/>
  <c r="G31" i="50"/>
  <c r="F31" i="50"/>
  <c r="E31" i="50"/>
  <c r="K26" i="50"/>
  <c r="J26" i="50"/>
  <c r="I26" i="50"/>
  <c r="H26" i="50"/>
  <c r="G26" i="50"/>
  <c r="F26" i="50"/>
  <c r="E26" i="50"/>
  <c r="G17" i="50"/>
  <c r="E17" i="50"/>
  <c r="H35" i="42"/>
  <c r="G35" i="42"/>
  <c r="H31" i="42"/>
  <c r="G31" i="42"/>
  <c r="E31" i="42"/>
  <c r="H26" i="42"/>
  <c r="G26" i="42"/>
  <c r="E26" i="42"/>
  <c r="H17" i="42"/>
  <c r="G17" i="42"/>
  <c r="E17" i="42"/>
  <c r="F37" i="50" l="1"/>
  <c r="G37" i="17"/>
  <c r="G37" i="50"/>
  <c r="G37" i="42"/>
  <c r="H37" i="42"/>
  <c r="H37" i="17"/>
  <c r="E37" i="50"/>
  <c r="F37" i="17"/>
  <c r="E35" i="42"/>
  <c r="E37" i="42" s="1"/>
  <c r="P31" i="17" l="1"/>
  <c r="P35" i="17" l="1"/>
  <c r="P17" i="17"/>
  <c r="P26" i="17"/>
  <c r="H11" i="50"/>
  <c r="H17" i="50" s="1"/>
  <c r="H37" i="50" s="1"/>
  <c r="P37" i="17" l="1"/>
  <c r="E30" i="17"/>
  <c r="O35" i="17"/>
  <c r="O37" i="17" s="1"/>
  <c r="E31" i="46" l="1"/>
  <c r="J11" i="50" l="1"/>
  <c r="J17" i="50" s="1"/>
  <c r="J37" i="50" s="1"/>
  <c r="E16" i="17" l="1"/>
  <c r="I11" i="50" l="1"/>
  <c r="I17" i="50" s="1"/>
  <c r="I37" i="50" s="1"/>
  <c r="M35" i="17"/>
  <c r="M37" i="17" s="1"/>
  <c r="N35" i="17"/>
  <c r="N37" i="17" s="1"/>
  <c r="L35" i="17"/>
  <c r="L37" i="17" s="1"/>
  <c r="K35" i="17"/>
  <c r="K37" i="17" s="1"/>
  <c r="J35" i="17"/>
  <c r="J37" i="17" s="1"/>
  <c r="I35" i="17"/>
  <c r="I37" i="17" s="1"/>
  <c r="E25" i="17" l="1"/>
  <c r="D25" i="42"/>
  <c r="D16" i="42"/>
  <c r="E26" i="46"/>
  <c r="E17" i="46"/>
  <c r="F16" i="42" l="1"/>
  <c r="AA16" i="17"/>
  <c r="F25" i="42"/>
  <c r="AA25" i="17"/>
  <c r="E34" i="46"/>
  <c r="D34" i="42" s="1"/>
  <c r="F34" i="42" l="1"/>
  <c r="F35" i="42" s="1"/>
  <c r="AA34" i="17"/>
  <c r="D35" i="42"/>
  <c r="E35" i="46" l="1"/>
  <c r="E37" i="46" s="1"/>
  <c r="D15" i="17" l="1"/>
  <c r="E15" i="17"/>
  <c r="D15" i="42" l="1"/>
  <c r="F15" i="42" l="1"/>
  <c r="AA15" i="17"/>
  <c r="E29" i="17"/>
  <c r="E31" i="17" s="1"/>
  <c r="E23" i="17" l="1"/>
  <c r="E24" i="17"/>
  <c r="D29" i="17" l="1"/>
  <c r="D29" i="50"/>
  <c r="D31" i="50" s="1"/>
  <c r="D29" i="42"/>
  <c r="F29" i="42" l="1"/>
  <c r="F31" i="42" s="1"/>
  <c r="AA29" i="17"/>
  <c r="D31" i="17"/>
  <c r="D31" i="42"/>
  <c r="D23" i="17"/>
  <c r="D24" i="17"/>
  <c r="D23" i="50"/>
  <c r="D24" i="50"/>
  <c r="D23" i="42"/>
  <c r="D24" i="42"/>
  <c r="F24" i="42" l="1"/>
  <c r="AA24" i="17"/>
  <c r="F23" i="42"/>
  <c r="AA23" i="17"/>
  <c r="D34" i="50"/>
  <c r="E34" i="17"/>
  <c r="E11" i="17"/>
  <c r="E12" i="17"/>
  <c r="E13" i="17"/>
  <c r="E14" i="17"/>
  <c r="E20" i="17"/>
  <c r="E21" i="17"/>
  <c r="E22" i="17"/>
  <c r="D11" i="17"/>
  <c r="D12" i="17"/>
  <c r="D13" i="17"/>
  <c r="D14" i="17"/>
  <c r="D20" i="17"/>
  <c r="D21" i="17"/>
  <c r="D22" i="17"/>
  <c r="D11" i="50"/>
  <c r="D12" i="50"/>
  <c r="D13" i="50"/>
  <c r="D14" i="50"/>
  <c r="D20" i="50"/>
  <c r="D21" i="50"/>
  <c r="D22" i="50"/>
  <c r="D11" i="42"/>
  <c r="D12" i="42"/>
  <c r="D13" i="42"/>
  <c r="D14" i="42"/>
  <c r="D20" i="42"/>
  <c r="D21" i="42"/>
  <c r="D22" i="42"/>
  <c r="A5" i="17"/>
  <c r="A5" i="50"/>
  <c r="A5" i="42"/>
  <c r="D26" i="50" l="1"/>
  <c r="E35" i="17"/>
  <c r="H33" i="17"/>
  <c r="F20" i="42"/>
  <c r="AA20" i="17"/>
  <c r="F14" i="42"/>
  <c r="AA14" i="17"/>
  <c r="F13" i="42"/>
  <c r="AA13" i="17"/>
  <c r="F22" i="42"/>
  <c r="AA22" i="17"/>
  <c r="F12" i="42"/>
  <c r="AA12" i="17"/>
  <c r="F11" i="42"/>
  <c r="AA11" i="17"/>
  <c r="F21" i="42"/>
  <c r="AA21" i="17"/>
  <c r="D17" i="17"/>
  <c r="E26" i="17"/>
  <c r="E17" i="17"/>
  <c r="D17" i="50"/>
  <c r="D26" i="17"/>
  <c r="D26" i="42"/>
  <c r="D17" i="42"/>
  <c r="D37" i="42" s="1"/>
  <c r="K11" i="50"/>
  <c r="K17" i="50" s="1"/>
  <c r="K37" i="50" s="1"/>
  <c r="D34" i="17"/>
  <c r="D35" i="50"/>
  <c r="F26" i="42" l="1"/>
  <c r="F17" i="42"/>
  <c r="E37" i="17"/>
  <c r="D37" i="50"/>
  <c r="D35" i="17"/>
  <c r="D37" i="17" s="1"/>
  <c r="F37" i="42" l="1"/>
</calcChain>
</file>

<file path=xl/sharedStrings.xml><?xml version="1.0" encoding="utf-8"?>
<sst xmlns="http://schemas.openxmlformats.org/spreadsheetml/2006/main" count="540" uniqueCount="147">
  <si>
    <t>Informe Estadístico sobre los Créditos Externos en Periodo de Ejecución 
del Gobierno Central y Resto del Sector Público
I Trimestre 2026</t>
  </si>
  <si>
    <t>Cuadro 1</t>
  </si>
  <si>
    <t>FECHAS IMPORTANTES ASOCIADAS A LOS CONTRATOS DE PRÉSTAMO</t>
  </si>
  <si>
    <t>Cuadro 2</t>
  </si>
  <si>
    <t>DESEMBOLSOS REALES Y PROGRAMACIÓN I TRIMESTRE 2026</t>
  </si>
  <si>
    <t>Cuadro 3</t>
  </si>
  <si>
    <t>Cuadro 4</t>
  </si>
  <si>
    <t>CUADRO N° 1</t>
  </si>
  <si>
    <t>(cifras expresadas en valores absolutos en US$)</t>
  </si>
  <si>
    <t>Al 31/03/2026</t>
  </si>
  <si>
    <t>Referencia del Acreedor</t>
  </si>
  <si>
    <t>Nombre del Programa/Proyecto</t>
  </si>
  <si>
    <r>
      <t>Organismo</t>
    </r>
    <r>
      <rPr>
        <b/>
        <strike/>
        <sz val="9"/>
        <rFont val="HendersonSansW00-BasicLight"/>
      </rPr>
      <t xml:space="preserve"> </t>
    </r>
    <r>
      <rPr>
        <b/>
        <sz val="9"/>
        <rFont val="HendersonSansW00-BasicLight"/>
      </rPr>
      <t>Ejecutor</t>
    </r>
  </si>
  <si>
    <t xml:space="preserve">Deudor/Garante </t>
  </si>
  <si>
    <t>Monto del Préstamo
(en US$)</t>
  </si>
  <si>
    <t>Fecha de Suscripción del Contrato</t>
  </si>
  <si>
    <t>Fecha de Aprobación de Ley</t>
  </si>
  <si>
    <t>Número de Ley</t>
  </si>
  <si>
    <t>Fecha de incorporación de recursos al Presupuesto Nacional y/o Institucional</t>
  </si>
  <si>
    <t>Fecha de vencimiento del período de desembolso original</t>
  </si>
  <si>
    <t>Fecha de vencimiento del período de desembolso con prórrogas</t>
  </si>
  <si>
    <t>Cantidad de prórrogas otorgadas al período de desembolso</t>
  </si>
  <si>
    <t>BCIE</t>
  </si>
  <si>
    <t>Proyecto de Reducción de Agua No Contabilizada y Optimización de la Eficiencia Energética en el GAM</t>
  </si>
  <si>
    <t>AYA</t>
  </si>
  <si>
    <t>N/A</t>
  </si>
  <si>
    <t>Programa de Abastecimiento del Área Metropolitana de San José, Acueductos Urbanos II y Alcantarillado Sanitario de Juanito Mora de Puntarenas</t>
  </si>
  <si>
    <t>2188-A</t>
  </si>
  <si>
    <t>Programa de Acueductos y Alcantarillados en Ciudades Costeras (PAACC)</t>
  </si>
  <si>
    <t xml:space="preserve">AYA </t>
  </si>
  <si>
    <t>Programa de Alcantarillado y Control de Inundaciones para Limón</t>
  </si>
  <si>
    <t>AYA/SENARA</t>
  </si>
  <si>
    <t>GOBNO</t>
  </si>
  <si>
    <t xml:space="preserve">SENARA </t>
  </si>
  <si>
    <t>Programa de emergencia para la reconstrucción integral y resiliente de infraestructura (PROERI)</t>
  </si>
  <si>
    <t xml:space="preserve">CNE </t>
  </si>
  <si>
    <t>BID</t>
  </si>
  <si>
    <t>3071/OC-CR</t>
  </si>
  <si>
    <t>Programa de Infraestructura de Transporte</t>
  </si>
  <si>
    <t>MOPT</t>
  </si>
  <si>
    <t xml:space="preserve">3072/CH-CR </t>
  </si>
  <si>
    <t>4507/OC-CR</t>
  </si>
  <si>
    <t>Programa Red Vial Cantonal II</t>
  </si>
  <si>
    <t>4864/OC-CR</t>
  </si>
  <si>
    <t xml:space="preserve">Programa de Infraestructura Vial y Promoción de Asociaciones Público-Privadas </t>
  </si>
  <si>
    <t>4871/OC-CR</t>
  </si>
  <si>
    <t>Programa de Seguridad Ciudadana y Prevención de Violencia</t>
  </si>
  <si>
    <t>MJP</t>
  </si>
  <si>
    <t>5823/OC-CR</t>
  </si>
  <si>
    <t>Programa de Infraestructura Vial y Movilidad Urbana: Conectividad Resiliente</t>
  </si>
  <si>
    <t xml:space="preserve">MOPT </t>
  </si>
  <si>
    <t>BIRF</t>
  </si>
  <si>
    <t>9075-CR</t>
  </si>
  <si>
    <t>MH</t>
  </si>
  <si>
    <t>9922</t>
  </si>
  <si>
    <t>9502-CR</t>
  </si>
  <si>
    <t>10622</t>
  </si>
  <si>
    <t>N/D</t>
  </si>
  <si>
    <t>JICA</t>
  </si>
  <si>
    <t>CR-P5-2</t>
  </si>
  <si>
    <t>ICE</t>
  </si>
  <si>
    <t>ICE / GOBNO</t>
  </si>
  <si>
    <t>G. TOTAL en US$</t>
  </si>
  <si>
    <t>Fuente: Base de datos SIGADE v. 6.2 / Informes de Seguimiento de las Unidades Ejecutoras y Coordinadoras.</t>
  </si>
  <si>
    <r>
      <t>Notas:</t>
    </r>
    <r>
      <rPr>
        <b/>
        <sz val="9"/>
        <color theme="1"/>
        <rFont val="HendersonSansW00-BasicLight"/>
      </rPr>
      <t xml:space="preserve"> </t>
    </r>
  </si>
  <si>
    <t>Abreviaturas:</t>
  </si>
  <si>
    <r>
      <t>N/D=</t>
    </r>
    <r>
      <rPr>
        <sz val="9"/>
        <color theme="1"/>
        <rFont val="HendersonSansW00-BasicLight"/>
      </rPr>
      <t xml:space="preserve"> Información no disponible</t>
    </r>
    <r>
      <rPr>
        <b/>
        <sz val="9"/>
        <color theme="1"/>
        <rFont val="HendersonSansW00-BasicLight"/>
      </rPr>
      <t>.</t>
    </r>
  </si>
  <si>
    <r>
      <t>N/A=</t>
    </r>
    <r>
      <rPr>
        <sz val="9"/>
        <color theme="1"/>
        <rFont val="HendersonSansW00-BasicLight"/>
      </rPr>
      <t xml:space="preserve"> No aplica</t>
    </r>
    <r>
      <rPr>
        <b/>
        <sz val="9"/>
        <color theme="1"/>
        <rFont val="HendersonSansW00-BasicLight"/>
      </rPr>
      <t>.</t>
    </r>
  </si>
  <si>
    <t>CUADRO N° 2</t>
  </si>
  <si>
    <t>DESEMBOLSOS REALES Y PROGRAMACIONES I TRIMESTRE 2026</t>
  </si>
  <si>
    <t>(cifras expresadas en valores absolutos US$)</t>
  </si>
  <si>
    <t>Organismo Ejecutor</t>
  </si>
  <si>
    <t xml:space="preserve">Monto del Préstamo
(en US$) </t>
  </si>
  <si>
    <t xml:space="preserve">Monto acumulado desembolsado
 a marzo 2026
(en US$)  </t>
  </si>
  <si>
    <t xml:space="preserve">Monto Pendiente por desembolsar
 (en US$)  </t>
  </si>
  <si>
    <t>I Trimestre 2026</t>
  </si>
  <si>
    <r>
      <t xml:space="preserve">Programado </t>
    </r>
    <r>
      <rPr>
        <b/>
        <vertAlign val="superscript"/>
        <sz val="9"/>
        <color rgb="FF000000"/>
        <rFont val="HendersonSansW00-BasicLight"/>
      </rPr>
      <t>1/</t>
    </r>
  </si>
  <si>
    <t>Real</t>
  </si>
  <si>
    <r>
      <t>Proyecto de Reducción de Agua No Contabilizada y Optimización de la Eficiencia Energética en el GAM</t>
    </r>
    <r>
      <rPr>
        <b/>
        <vertAlign val="superscript"/>
        <sz val="9"/>
        <color theme="1"/>
        <rFont val="HendersonSansW00-BasicLight"/>
      </rPr>
      <t xml:space="preserve"> </t>
    </r>
  </si>
  <si>
    <t>AyA</t>
  </si>
  <si>
    <t>AyA/SENARA</t>
  </si>
  <si>
    <t>Proyecto de Abastecimiento de Agua para la Cuenca Media del río Tempisque y Comunidades Costeras (PAACUME)</t>
  </si>
  <si>
    <t>Proyecto Hacienda Digital para el Bicentenario</t>
  </si>
  <si>
    <t xml:space="preserve">MH </t>
  </si>
  <si>
    <t>Segundo Préstamo de Políticas de Desarrollo de la Gestión del Riesgo de Desastres en Costa Rica con Opción de Desembolso Diferido ante Catástrofes (CAT DDO)</t>
  </si>
  <si>
    <r>
      <rPr>
        <b/>
        <sz val="9"/>
        <rFont val="HendersonSansW00-BasicLight"/>
      </rPr>
      <t>1/</t>
    </r>
    <r>
      <rPr>
        <sz val="9"/>
        <rFont val="HendersonSansW00-BasicLight"/>
      </rPr>
      <t xml:space="preserve">  Los montos programados por desembolsar para el I trimestre de 2026 son proyecciones realizadas por las UE/UCP en el Informe de Seguimiento correspondiente al II Semestre 2025. </t>
    </r>
  </si>
  <si>
    <t>CUADRO N° 3</t>
  </si>
  <si>
    <t>ESTADO FINANCIERO DE LA CONTRAPARTIDA NACIONAL/INSTITUCIONAL Y DONACIÓN</t>
  </si>
  <si>
    <t>Contrapartida Nacional/Institucional</t>
  </si>
  <si>
    <t>Donación</t>
  </si>
  <si>
    <t>Monto Original 
(en US$)</t>
  </si>
  <si>
    <t>Monto Vigente
 (en US$)</t>
  </si>
  <si>
    <t>Monto ejecutado a marzo 2026</t>
  </si>
  <si>
    <t>Monto pendiente por ejecutar</t>
  </si>
  <si>
    <t>Monto de Donación 
(en US$)</t>
  </si>
  <si>
    <t>Monto desembolsado a marzo 2026 (Desembolsado)</t>
  </si>
  <si>
    <t xml:space="preserve">Monto pendiente por desembolsar </t>
  </si>
  <si>
    <t xml:space="preserve">Proyecto de Reducción de Agua No Contabilizada y Optimización de la Eficiencia Energética en el GAM </t>
  </si>
  <si>
    <t>NA</t>
  </si>
  <si>
    <t>CNE</t>
  </si>
  <si>
    <t xml:space="preserve">Segundo Préstamo de Políticas de Desarrollo de la Gestión del Riesgo de Desastres en Costa Rica con Opción de Desembolso Diferido ante Catástrofes (CAT DDO) </t>
  </si>
  <si>
    <t>CUADRO N° 4</t>
  </si>
  <si>
    <t>DESEMBOLSOS, AVANCE FINANCIERO / AVANCE FISICO (2016 - I TRIMESTRE 2026) Y DESEMPEÑO DE PROGRAMAS / PROYECTOS</t>
  </si>
  <si>
    <t>Organismo 
Ejecutor</t>
  </si>
  <si>
    <t xml:space="preserve">Monto del Préstamo 
(en US$) </t>
  </si>
  <si>
    <t xml:space="preserve">Monto acumulado desembolsado 
a marzo 2026
(en US$)  </t>
  </si>
  <si>
    <r>
      <t xml:space="preserve">Desembolsos </t>
    </r>
    <r>
      <rPr>
        <b/>
        <vertAlign val="superscript"/>
        <sz val="9"/>
        <color theme="1"/>
        <rFont val="HendersonSansW00-BasicLight"/>
      </rPr>
      <t>1/</t>
    </r>
  </si>
  <si>
    <r>
      <t xml:space="preserve">Avance Financiero (%) </t>
    </r>
    <r>
      <rPr>
        <b/>
        <vertAlign val="superscript"/>
        <sz val="9"/>
        <color theme="1"/>
        <rFont val="HendersonSansW00-BasicLight"/>
      </rPr>
      <t>2/</t>
    </r>
  </si>
  <si>
    <r>
      <t xml:space="preserve">Avance Físico (%) </t>
    </r>
    <r>
      <rPr>
        <b/>
        <vertAlign val="superscript"/>
        <sz val="9"/>
        <color theme="1"/>
        <rFont val="HendersonSansW00-BasicLight"/>
      </rPr>
      <t>2/</t>
    </r>
  </si>
  <si>
    <t>Al I Trimestre 2026</t>
  </si>
  <si>
    <t xml:space="preserve">Programa de Acueductos y Alcantarillados en Ciudades Costeras (PAACC) </t>
  </si>
  <si>
    <t xml:space="preserve">Programa de Alcantarillado y Control de Inundaciones para Limón </t>
  </si>
  <si>
    <t xml:space="preserve">Proyecto de Abastecimiento de Agua para la Cuenca Media del río Tempisque y Comunidades Costeras (PAACUME) </t>
  </si>
  <si>
    <t xml:space="preserve">3071/OC-CR  
</t>
  </si>
  <si>
    <t xml:space="preserve">
3072/CH-CR </t>
  </si>
  <si>
    <r>
      <rPr>
        <b/>
        <sz val="9"/>
        <color rgb="FF000000"/>
        <rFont val="HendersonSansW00-BasicLight"/>
      </rPr>
      <t>1/</t>
    </r>
    <r>
      <rPr>
        <sz val="9"/>
        <color rgb="FF000000"/>
        <rFont val="HendersonSansW00-BasicLight"/>
      </rPr>
      <t xml:space="preserve"> Los valores corresponden al comportamiento de cada año y periodo en particular (no son acumulados). </t>
    </r>
  </si>
  <si>
    <r>
      <t xml:space="preserve">3/ </t>
    </r>
    <r>
      <rPr>
        <sz val="9"/>
        <rFont val="HendersonSansW00-BasicLight"/>
      </rPr>
      <t>El cálculo del desempeño de los Programas/Proyectos, se realiza en el I y II semestre de cada año.  En el I y I trimestre se reflejan los cálculos del semestre anterior según corresponda.</t>
    </r>
  </si>
  <si>
    <t>TIPOS DE CAMBIO</t>
  </si>
  <si>
    <t>I trimestre 2026</t>
  </si>
  <si>
    <t>Euros a $</t>
  </si>
  <si>
    <t xml:space="preserve">Yenes </t>
  </si>
  <si>
    <t>Yenes a $</t>
  </si>
  <si>
    <t xml:space="preserve">Euros </t>
  </si>
  <si>
    <t>Yuanes a $</t>
  </si>
  <si>
    <t>DESEMBOLSOS, AVANCE FINANCIERO / AVANCE FISICO (2016 - I TRIMESTRE 2026) Y DESEMPEÑO DE PROGRAMAS/PROYECTOS</t>
  </si>
  <si>
    <r>
      <rPr>
        <b/>
        <sz val="9"/>
        <color rgb="FF000000"/>
        <rFont val="HendersonSansW00-BasicLight"/>
      </rPr>
      <t>2/</t>
    </r>
    <r>
      <rPr>
        <sz val="9"/>
        <color rgb="FF000000"/>
        <rFont val="HendersonSansW00-BasicLight"/>
      </rPr>
      <t xml:space="preserve"> Para dolarizar los montos de los préstamos cuya moneda contractual no fue pactada en dólares, se utilizó como referencia el valor del tipo de cambio al 31 de marzo de 2026 de dicha moneda con respecto al dólar.</t>
    </r>
  </si>
  <si>
    <r>
      <t xml:space="preserve">Proyecto Geotérmico Borinquen I </t>
    </r>
    <r>
      <rPr>
        <b/>
        <vertAlign val="superscript"/>
        <sz val="9"/>
        <color rgb="FF000000"/>
        <rFont val="HendersonSansW00-BasicLight"/>
      </rPr>
      <t>2/</t>
    </r>
  </si>
  <si>
    <r>
      <rPr>
        <b/>
        <sz val="9"/>
        <color rgb="FF000000"/>
        <rFont val="HendersonSansW00-BasicLight"/>
      </rPr>
      <t>1/</t>
    </r>
    <r>
      <rPr>
        <sz val="9"/>
        <color rgb="FF000000"/>
        <rFont val="HendersonSansW00-BasicLight"/>
      </rPr>
      <t xml:space="preserve">  Para dolarizar los montos de los préstamos cuya moneda contractual no fue pactada en dólares se utilizó como referencia el valor del tipo de cambio al 31 de marzo de 2026 de dicha moneda con respecto al dólar.</t>
    </r>
  </si>
  <si>
    <r>
      <t xml:space="preserve">Proyecto Geotérmico Borinquen I </t>
    </r>
    <r>
      <rPr>
        <b/>
        <vertAlign val="superscript"/>
        <sz val="9"/>
        <color rgb="FF000000"/>
        <rFont val="HendersonSansW00-BasicLight"/>
      </rPr>
      <t>1/</t>
    </r>
  </si>
  <si>
    <r>
      <t xml:space="preserve">Desempeño del Programa/ Proyecto según DGGDP al 
31-12-2025 </t>
    </r>
    <r>
      <rPr>
        <b/>
        <vertAlign val="superscript"/>
        <sz val="9"/>
        <color theme="1"/>
        <rFont val="HendersonSansW00-BasicLight"/>
      </rPr>
      <t>3/</t>
    </r>
  </si>
  <si>
    <r>
      <rPr>
        <b/>
        <sz val="9"/>
        <rFont val="HendersonSansW00-BasicLight"/>
      </rPr>
      <t xml:space="preserve">5/ </t>
    </r>
    <r>
      <rPr>
        <sz val="9"/>
        <rFont val="HendersonSansW00-BasicLight"/>
      </rPr>
      <t>El Crédito 9502-CR será ejecutado en caso de emergencia nacional, por lo cual no le aplica medición de desempeño ni de avance físico.</t>
    </r>
  </si>
  <si>
    <r>
      <rPr>
        <b/>
        <sz val="9"/>
        <color rgb="FF000000"/>
        <rFont val="HendersonSansW00-BasicLight"/>
      </rPr>
      <t xml:space="preserve">6/ </t>
    </r>
    <r>
      <rPr>
        <sz val="9"/>
        <color rgb="FF000000"/>
        <rFont val="HendersonSansW00-BasicLight"/>
      </rPr>
      <t>Para dolarizar los montos de los préstamos cuya moneda contractual no fue pactada en dólares, se utilizó como referencia el valor del tipo de cambio al 31 de marzo de 2026 de dicha moneda con respecto al dólar.</t>
    </r>
  </si>
  <si>
    <r>
      <t xml:space="preserve">Segundo Préstamo de Políticas de Desarrollo de la Gestión del Riesgo de Desastres en Costa Rica con Opción de Desembolso Diferido ante Catástrofes (CAT DDO) </t>
    </r>
    <r>
      <rPr>
        <b/>
        <vertAlign val="superscript"/>
        <sz val="9"/>
        <color theme="1"/>
        <rFont val="HendersonSansW00-BasicLight"/>
      </rPr>
      <t xml:space="preserve">5/ </t>
    </r>
  </si>
  <si>
    <r>
      <t xml:space="preserve">Proyecto Geotérmico Borinquen I </t>
    </r>
    <r>
      <rPr>
        <b/>
        <vertAlign val="superscript"/>
        <sz val="9"/>
        <color rgb="FF000000"/>
        <rFont val="HendersonSansW00-BasicLight"/>
      </rPr>
      <t>6/</t>
    </r>
  </si>
  <si>
    <r>
      <rPr>
        <b/>
        <sz val="9"/>
        <rFont val="HendersonSansW00-BasicLight"/>
      </rPr>
      <t>2/</t>
    </r>
    <r>
      <rPr>
        <sz val="9"/>
        <rFont val="HendersonSansW00-BasicLight"/>
      </rPr>
      <t xml:space="preserve"> Los valores corresponden al avance anual acumulado a diciembre de cada año, desde que inició la fase de ejecución del Programa/Proyecto según corresponda (avances reportados en los años previos a 2016 no son contemplados en este informe.</t>
    </r>
  </si>
  <si>
    <r>
      <t xml:space="preserve">Programa de emergencia para la reconstrucción integral y resiliente de infraestructura (PROERI) </t>
    </r>
    <r>
      <rPr>
        <b/>
        <vertAlign val="superscript"/>
        <sz val="9"/>
        <color theme="1"/>
        <rFont val="HendersonSansW00-BasicLight"/>
      </rPr>
      <t>4/</t>
    </r>
  </si>
  <si>
    <r>
      <rPr>
        <b/>
        <sz val="9"/>
        <color theme="1"/>
        <rFont val="HendersonSansW00-BasicLight"/>
      </rPr>
      <t>4/</t>
    </r>
    <r>
      <rPr>
        <sz val="9"/>
        <color theme="1"/>
        <rFont val="HendersonSansW00-BasicLight"/>
      </rPr>
      <t xml:space="preserve"> El avance físico para este periodo, considera un ajuste en el cálculo de la Metodología de avance físico del PROERI.</t>
    </r>
  </si>
  <si>
    <r>
      <rPr>
        <b/>
        <sz val="9"/>
        <color theme="1"/>
        <rFont val="HendersonSansW00-BasicLight"/>
      </rPr>
      <t>1/</t>
    </r>
    <r>
      <rPr>
        <sz val="9"/>
        <color theme="1"/>
        <rFont val="HendersonSansW00-BasicLight"/>
      </rPr>
      <t xml:space="preserve"> Al cierre del presente informe, el Ministerio de Hacienda se encontraba analizando la solicitud de modificación del plazo del crédito presentada por el AyA/SENARA.</t>
    </r>
  </si>
  <si>
    <r>
      <t>2/</t>
    </r>
    <r>
      <rPr>
        <sz val="9"/>
        <rFont val="HendersonSansW00-BasicLight"/>
      </rPr>
      <t xml:space="preserve"> La "Fecha de vencimiento del período de desembolso original" se obtuvo, una vez que el 14 de febrero 2025 se realizó el primer desembolso del crédito.</t>
    </r>
  </si>
  <si>
    <r>
      <rPr>
        <b/>
        <sz val="9"/>
        <color rgb="FF000000"/>
        <rFont val="HendersonSansW00-BasicLight"/>
      </rPr>
      <t>3/</t>
    </r>
    <r>
      <rPr>
        <sz val="9"/>
        <color rgb="FF000000"/>
        <rFont val="HendersonSansW00-BasicLight"/>
      </rPr>
      <t xml:space="preserve"> El monto del proyecto considera dos rescisiones de US$15 millones del crédito cada una (para un total de US$30 millones), las cuales se formalizaron en junio 2025 y marzo 2026. Asimismo, se formalizó la extensión de la fecha de cierre del proyecto (15 meses) al </t>
    </r>
    <r>
      <rPr>
        <sz val="9"/>
        <color theme="1"/>
        <rFont val="HendersonSansW00-BasicLight"/>
      </rPr>
      <t>30 de junio 2027.</t>
    </r>
  </si>
  <si>
    <r>
      <rPr>
        <b/>
        <sz val="9"/>
        <color rgb="FF000000"/>
        <rFont val="HendersonSansW00-BasicLight"/>
      </rPr>
      <t>4/</t>
    </r>
    <r>
      <rPr>
        <sz val="9"/>
        <color rgb="FF000000"/>
        <rFont val="HendersonSansW00-BasicLight"/>
      </rPr>
      <t xml:space="preserve"> El plazo de desembolsos es por 3 años, con posibilidad de prórroga hasta 4 veces, para un máximo acumulado de 15 años. El BIRF otorgó una primera prórroga del período de desembolsos hasta el 24/03/2029.</t>
    </r>
  </si>
  <si>
    <r>
      <rPr>
        <b/>
        <sz val="9"/>
        <color rgb="FF000000"/>
        <rFont val="HendersonSansW00-BasicLight"/>
      </rPr>
      <t>5/</t>
    </r>
    <r>
      <rPr>
        <sz val="9"/>
        <color rgb="FF000000"/>
        <rFont val="HendersonSansW00-BasicLight"/>
      </rPr>
      <t xml:space="preserve"> Para dolarizar los montos de los préstamos cuya moneda contractual no fue pactada en dólares, se utilizó como referencia el valor del tipo de cambio al 31 de marzo de 2026 de dicha moneda con respecto al dólar.</t>
    </r>
  </si>
  <si>
    <r>
      <t xml:space="preserve">Programa de Alcantarillado y Control de Inundaciones para Limón </t>
    </r>
    <r>
      <rPr>
        <b/>
        <vertAlign val="superscript"/>
        <sz val="9"/>
        <color theme="1"/>
        <rFont val="HendersonSansW00-BasicLight"/>
      </rPr>
      <t>1/</t>
    </r>
  </si>
  <si>
    <r>
      <t xml:space="preserve">Proyecto de Abastecimiento de Agua para la Cuenca Media del río Tempisque y Comunidades Costeras (PAACUME) </t>
    </r>
    <r>
      <rPr>
        <b/>
        <vertAlign val="superscript"/>
        <sz val="9"/>
        <color theme="1"/>
        <rFont val="HendersonSansW00-BasicLight"/>
      </rPr>
      <t>2/</t>
    </r>
  </si>
  <si>
    <r>
      <t xml:space="preserve">Proyecto Hacienda Digital para el Bicentenario </t>
    </r>
    <r>
      <rPr>
        <b/>
        <vertAlign val="superscript"/>
        <sz val="9"/>
        <color theme="1"/>
        <rFont val="HendersonSansW00-BasicLight"/>
      </rPr>
      <t>3/</t>
    </r>
  </si>
  <si>
    <r>
      <t xml:space="preserve">Segundo Préstamo de Políticas de Desarrollo de la Gestión del Riesgo de Desastres en Costa Rica con Opción de Desembolso Diferido ante Catástrofes (CAT DDO) </t>
    </r>
    <r>
      <rPr>
        <b/>
        <vertAlign val="superscript"/>
        <sz val="9"/>
        <color theme="1"/>
        <rFont val="HendersonSansW00-BasicLight"/>
      </rPr>
      <t>4/</t>
    </r>
  </si>
  <si>
    <r>
      <t xml:space="preserve">Proyecto Geotérmico Borinquen I </t>
    </r>
    <r>
      <rPr>
        <b/>
        <vertAlign val="superscript"/>
        <sz val="9"/>
        <color theme="1"/>
        <rFont val="HendersonSansW00-BasicLight"/>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</si>
</sst>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 &quot;€&quot;;[Red]\-#,##0\ &quot;€&quot;"/>
    <numFmt numFmtId="165" formatCode="_-* #,##0.00\ &quot;€&quot;_-;\-* #,##0.00\ &quot;€&quot;_-;_-* &quot;-&quot;??\ &quot;€&quot;_-;_-@_-"/>
    <numFmt numFmtId="166" formatCode="_(&quot;₡&quot;* #,##0.00_);_(&quot;₡&quot;* \(#,##0.00\);_(&quot;₡&quot;* &quot;-&quot;??_);_(@_)"/>
    <numFmt numFmtId="167" formatCode="_(* #,##0.00_);_(* \(#,##0.00\);_(* &quot;-&quot;??_);_(@_)"/>
    <numFmt numFmtId="168" formatCode="dd/mm/yyyy;@"/>
    <numFmt numFmtId="169" formatCode="_([$€-2]* #,##0.00_);_([$€-2]* \(#,##0.00\);_([$€-2]* &quot;-&quot;??_)"/>
    <numFmt numFmtId="170" formatCode="_(* #,##0.0000_);_(* \(#,##0.0000\);_(* &quot;-&quot;??_);_(@_)"/>
    <numFmt numFmtId="171" formatCode="_(* #,##0.0000_);_(* \(#,##0.0000\);_(* &quot;-&quot;????_);_(@_)"/>
    <numFmt numFmtId="172" formatCode="#,##0.0000"/>
    <numFmt numFmtId="173" formatCode="_-* #,##0.0000_-;\-* #,##0.0000_-;_-* &quot;-&quot;????_-;_-@_-"/>
    <numFmt numFmtId="174" formatCode="_-* #,##0.00_-;\-* #,##0.00_-;_-* &quot;-&quot;????_-;_-@_-"/>
    <numFmt numFmtId="175" formatCode="_-* #,##0.00\ _€_-;\-* #,##0.00\ _€_-;_-* &quot;-&quot;??\ _€_-;_-@_-"/>
    <numFmt numFmtId="176" formatCode="_-&quot;XDR&quot;* #,##0.00_-;\-&quot;XDR&quot;* #,##0.00_-;_-&quot;XDR&quot;* &quot;-&quot;??_-;_-@_-"/>
    <numFmt numFmtId="177" formatCode="_(&quot;$&quot;* #,##0.00_);_(&quot;$&quot;* \(#,##0.00\);_(&quot;$&quot;* &quot;-&quot;??_);_(@_)"/>
    <numFmt numFmtId="178" formatCode="#,##0\ _$;[Red]\-#,##0\ _$"/>
    <numFmt numFmtId="179" formatCode="_-* #,##0.00\ [$€]_-;\-* #,##0.00\ [$€]_-;_-* &quot;-&quot;??\ [$€]_-;_-@_-"/>
    <numFmt numFmtId="180" formatCode="_-* #,##0.00\ &quot;$&quot;_-;\-* #,##0.00\ &quot;$&quot;_-;_-* &quot;-&quot;??\ &quot;$&quot;_-;_-@_-"/>
  </numFmts>
  <fonts count="63">
    <font>
      <sz val="10"/>
      <name val="Courie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Courier"/>
      <family val="3"/>
    </font>
    <font>
      <sz val="10"/>
      <name val="Courier"/>
      <family val="3"/>
    </font>
    <font>
      <sz val="10"/>
      <name val="Courier"/>
      <family val="3"/>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sz val="11"/>
      <color indexed="60"/>
      <name val="Calibri"/>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sz val="11"/>
      <color theme="1"/>
      <name val="Calibri"/>
      <family val="2"/>
      <scheme val="minor"/>
    </font>
    <font>
      <sz val="12"/>
      <name val="ＭＳ ゴシック"/>
      <family val="3"/>
      <charset val="128"/>
    </font>
    <font>
      <sz val="10"/>
      <name val="Arial"/>
      <family val="2"/>
    </font>
    <font>
      <u/>
      <sz val="10"/>
      <color theme="10"/>
      <name val="Courier"/>
    </font>
    <font>
      <b/>
      <sz val="16"/>
      <name val="HendersonSansW00-BasicLight"/>
    </font>
    <font>
      <sz val="10"/>
      <name val="HendersonSansW00-BasicLight"/>
    </font>
    <font>
      <b/>
      <sz val="10"/>
      <name val="HendersonSansW00-BasicLight"/>
    </font>
    <font>
      <u/>
      <sz val="10"/>
      <color theme="10"/>
      <name val="HendersonSansW00-BasicLight"/>
    </font>
    <font>
      <b/>
      <sz val="9"/>
      <color theme="1"/>
      <name val="HendersonSansW00-BasicLight"/>
    </font>
    <font>
      <sz val="9"/>
      <color theme="1"/>
      <name val="HendersonSansW00-BasicLight"/>
    </font>
    <font>
      <b/>
      <sz val="9"/>
      <name val="HendersonSansW00-BasicLight"/>
    </font>
    <font>
      <b/>
      <vertAlign val="superscript"/>
      <sz val="9"/>
      <color theme="1"/>
      <name val="HendersonSansW00-BasicLight"/>
    </font>
    <font>
      <b/>
      <u/>
      <sz val="9"/>
      <color theme="1"/>
      <name val="HendersonSansW00-BasicLight"/>
    </font>
    <font>
      <sz val="9"/>
      <color rgb="FF000000"/>
      <name val="HendersonSansW00-BasicLight"/>
    </font>
    <font>
      <sz val="9"/>
      <name val="HendersonSansW00-BasicLight"/>
    </font>
    <font>
      <b/>
      <sz val="9"/>
      <color rgb="FF000000"/>
      <name val="HendersonSansW00-BasicLight"/>
    </font>
    <font>
      <b/>
      <vertAlign val="superscript"/>
      <sz val="9"/>
      <color rgb="FF000000"/>
      <name val="HendersonSansW00-BasicLight"/>
    </font>
    <font>
      <b/>
      <u/>
      <sz val="9"/>
      <name val="HendersonSansW00-BasicLight"/>
    </font>
    <font>
      <sz val="9"/>
      <color rgb="FFFF0000"/>
      <name val="HendersonSansW00-BasicLight"/>
    </font>
    <font>
      <sz val="9"/>
      <color theme="0"/>
      <name val="HendersonSansW00-BasicLight"/>
    </font>
    <font>
      <b/>
      <sz val="9"/>
      <color theme="0"/>
      <name val="HendersonSansW00-BasicLight"/>
    </font>
    <font>
      <sz val="10"/>
      <name val="Courier"/>
    </font>
    <font>
      <b/>
      <strike/>
      <sz val="9"/>
      <name val="HendersonSansW00-BasicLight"/>
    </font>
    <font>
      <sz val="9"/>
      <color rgb="FF0070C0"/>
      <name val="HendersonSansW00-BasicLight"/>
    </font>
    <font>
      <sz val="12"/>
      <name val="HendersonSansW00-BasicSmBd"/>
    </font>
    <font>
      <sz val="22"/>
      <name val="HendersonSansW00-BasicSmBd"/>
    </font>
    <font>
      <sz val="22"/>
      <color theme="1"/>
      <name val="HendersonSansW00-BasicLight"/>
    </font>
    <font>
      <u/>
      <sz val="10"/>
      <color theme="10"/>
      <name val="Arial"/>
      <family val="2"/>
    </font>
    <font>
      <sz val="12"/>
      <color theme="1"/>
      <name val="Arial"/>
      <family val="2"/>
    </font>
    <font>
      <sz val="10"/>
      <color rgb="FF000000"/>
      <name val="HendersonSansW00-BasicLight"/>
    </font>
    <font>
      <b/>
      <sz val="12"/>
      <name val="HendersonSansW00-BasicLight"/>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theme="3" tint="0.59999389629810485"/>
        <bgColor indexed="64"/>
      </patternFill>
    </fill>
    <fill>
      <patternFill patternType="solid">
        <fgColor rgb="FFFFFFFF"/>
        <bgColor rgb="FF000000"/>
      </patternFill>
    </fill>
    <fill>
      <patternFill patternType="solid">
        <fgColor theme="0"/>
        <bgColor rgb="FF000000"/>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s>
  <cellStyleXfs count="4608">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19" fillId="20" borderId="1" applyNumberFormat="0" applyAlignment="0" applyProtection="0"/>
    <xf numFmtId="0" fontId="20" fillId="21" borderId="2" applyNumberFormat="0" applyAlignment="0" applyProtection="0"/>
    <xf numFmtId="0" fontId="20" fillId="21" borderId="2" applyNumberFormat="0" applyAlignment="0" applyProtection="0"/>
    <xf numFmtId="0" fontId="20" fillId="21" borderId="2" applyNumberFormat="0" applyAlignment="0" applyProtection="0"/>
    <xf numFmtId="0" fontId="20" fillId="21" borderId="2" applyNumberFormat="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0" fillId="21" borderId="2"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169" fontId="14" fillId="0" borderId="0" applyFont="0" applyFill="0" applyBorder="0" applyAlignment="0" applyProtection="0"/>
    <xf numFmtId="169" fontId="13" fillId="0" borderId="0" applyFont="0" applyFill="0" applyBorder="0" applyAlignment="0" applyProtection="0"/>
    <xf numFmtId="0" fontId="24" fillId="0" borderId="0" applyNumberFormat="0" applyFill="0" applyBorder="0" applyAlignment="0" applyProtection="0"/>
    <xf numFmtId="0" fontId="18" fillId="4"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23" fillId="7" borderId="1" applyNumberFormat="0" applyAlignment="0" applyProtection="0"/>
    <xf numFmtId="0" fontId="21" fillId="0" borderId="3" applyNumberFormat="0" applyFill="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13" fillId="0" borderId="0"/>
    <xf numFmtId="0" fontId="11" fillId="0" borderId="0"/>
    <xf numFmtId="0" fontId="13" fillId="0" borderId="0"/>
    <xf numFmtId="0" fontId="32" fillId="0" borderId="0"/>
    <xf numFmtId="0" fontId="11" fillId="0" borderId="0"/>
    <xf numFmtId="0" fontId="10" fillId="0" borderId="0"/>
    <xf numFmtId="0" fontId="10" fillId="0" borderId="0"/>
    <xf numFmtId="0" fontId="10"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0" fillId="23" borderId="7" applyNumberFormat="0" applyFont="0" applyAlignment="0" applyProtection="0"/>
    <xf numFmtId="0" fontId="11" fillId="23" borderId="7" applyNumberFormat="0" applyFont="0" applyAlignment="0" applyProtection="0"/>
    <xf numFmtId="0" fontId="28" fillId="20" borderId="8"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28" fillId="20" borderId="8" applyNumberFormat="0" applyAlignment="0" applyProtection="0"/>
    <xf numFmtId="0" fontId="28" fillId="20" borderId="8" applyNumberFormat="0" applyAlignment="0" applyProtection="0"/>
    <xf numFmtId="0" fontId="28" fillId="20" borderId="8" applyNumberFormat="0" applyAlignment="0" applyProtection="0"/>
    <xf numFmtId="0" fontId="28" fillId="20" borderId="8" applyNumberFormat="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29" fillId="0" borderId="0" applyNumberFormat="0" applyFill="0" applyBorder="0" applyAlignment="0" applyProtection="0"/>
    <xf numFmtId="0" fontId="9" fillId="0" borderId="0"/>
    <xf numFmtId="167" fontId="9" fillId="0" borderId="0" applyFont="0" applyFill="0" applyBorder="0" applyAlignment="0" applyProtection="0"/>
    <xf numFmtId="9" fontId="9" fillId="0" borderId="0" applyFont="0" applyFill="0" applyBorder="0" applyAlignment="0" applyProtection="0"/>
    <xf numFmtId="0" fontId="13"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8" fillId="4" borderId="0" applyNumberFormat="0" applyBorder="0" applyAlignment="0" applyProtection="0"/>
    <xf numFmtId="0" fontId="19" fillId="20" borderId="1" applyNumberFormat="0" applyAlignment="0" applyProtection="0"/>
    <xf numFmtId="0" fontId="20" fillId="21" borderId="2" applyNumberFormat="0" applyAlignment="0" applyProtection="0"/>
    <xf numFmtId="0" fontId="21" fillId="0" borderId="3" applyNumberFormat="0" applyFill="0" applyAlignment="0" applyProtection="0"/>
    <xf numFmtId="0" fontId="22" fillId="0" borderId="0" applyNumberFormat="0" applyFill="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23" fillId="7" borderId="1" applyNumberFormat="0" applyAlignment="0" applyProtection="0"/>
    <xf numFmtId="0" fontId="17" fillId="3" borderId="0" applyNumberFormat="0" applyBorder="0" applyAlignment="0" applyProtection="0"/>
    <xf numFmtId="167" fontId="11" fillId="0" borderId="0" applyFont="0" applyFill="0" applyBorder="0" applyAlignment="0" applyProtection="0"/>
    <xf numFmtId="0" fontId="27" fillId="22" borderId="0" applyNumberFormat="0" applyBorder="0" applyAlignment="0" applyProtection="0"/>
    <xf numFmtId="0" fontId="9" fillId="0" borderId="0"/>
    <xf numFmtId="0" fontId="11" fillId="0" borderId="0"/>
    <xf numFmtId="0" fontId="11" fillId="23" borderId="7" applyNumberFormat="0" applyFont="0" applyAlignment="0" applyProtection="0"/>
    <xf numFmtId="9" fontId="11" fillId="0" borderId="0" applyFont="0" applyFill="0" applyBorder="0" applyAlignment="0" applyProtection="0"/>
    <xf numFmtId="0" fontId="28" fillId="20" borderId="8" applyNumberFormat="0" applyAlignment="0" applyProtection="0"/>
    <xf numFmtId="0" fontId="29" fillId="0" borderId="0" applyNumberFormat="0" applyFill="0" applyBorder="0" applyAlignment="0" applyProtection="0"/>
    <xf numFmtId="0" fontId="24" fillId="0" borderId="0" applyNumberFormat="0" applyFill="0" applyBorder="0" applyAlignment="0" applyProtection="0"/>
    <xf numFmtId="0" fontId="30" fillId="0" borderId="0" applyNumberFormat="0" applyFill="0" applyBorder="0" applyAlignment="0" applyProtection="0"/>
    <xf numFmtId="0" fontId="25" fillId="0" borderId="4" applyNumberFormat="0" applyFill="0" applyAlignment="0" applyProtection="0"/>
    <xf numFmtId="0" fontId="26" fillId="0" borderId="5" applyNumberFormat="0" applyFill="0" applyAlignment="0" applyProtection="0"/>
    <xf numFmtId="0" fontId="22" fillId="0" borderId="6" applyNumberFormat="0" applyFill="0" applyAlignment="0" applyProtection="0"/>
    <xf numFmtId="0" fontId="31" fillId="0" borderId="9" applyNumberFormat="0" applyFill="0" applyAlignment="0" applyProtection="0"/>
    <xf numFmtId="0" fontId="11" fillId="23" borderId="7" applyNumberFormat="0" applyFont="0" applyAlignment="0" applyProtection="0"/>
    <xf numFmtId="0" fontId="8" fillId="0" borderId="0"/>
    <xf numFmtId="167" fontId="8" fillId="0" borderId="0" applyFont="0" applyFill="0" applyBorder="0" applyAlignment="0" applyProtection="0"/>
    <xf numFmtId="9" fontId="8" fillId="0" borderId="0" applyFont="0" applyFill="0" applyBorder="0" applyAlignment="0" applyProtection="0"/>
    <xf numFmtId="165"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11" fillId="0" borderId="0"/>
    <xf numFmtId="0" fontId="33" fillId="0" borderId="0">
      <alignment vertical="center"/>
    </xf>
    <xf numFmtId="0" fontId="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3" fillId="0" borderId="0" applyFont="0" applyFill="0" applyBorder="0" applyAlignment="0" applyProtection="0">
      <alignment vertical="center"/>
    </xf>
    <xf numFmtId="0" fontId="34" fillId="0" borderId="0"/>
    <xf numFmtId="165"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6" fontId="10" fillId="0" borderId="0" applyFont="0" applyFill="0" applyBorder="0" applyAlignment="0" applyProtection="0"/>
    <xf numFmtId="0" fontId="10" fillId="0" borderId="0"/>
    <xf numFmtId="0" fontId="10" fillId="0" borderId="0"/>
    <xf numFmtId="0" fontId="10" fillId="0" borderId="0"/>
    <xf numFmtId="0" fontId="7"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67" fontId="10" fillId="0" borderId="0" applyFont="0" applyFill="0" applyBorder="0" applyAlignment="0" applyProtection="0"/>
    <xf numFmtId="9" fontId="10" fillId="0" borderId="0" applyFont="0" applyFill="0" applyBorder="0" applyAlignment="0" applyProtection="0"/>
    <xf numFmtId="0" fontId="6" fillId="0" borderId="0"/>
    <xf numFmtId="0" fontId="10" fillId="0" borderId="0"/>
    <xf numFmtId="9" fontId="10" fillId="0" borderId="0" applyFont="0" applyFill="0" applyBorder="0" applyAlignment="0" applyProtection="0"/>
    <xf numFmtId="0" fontId="10" fillId="0" borderId="0"/>
    <xf numFmtId="0" fontId="6" fillId="0" borderId="0"/>
    <xf numFmtId="167" fontId="6" fillId="0" borderId="0" applyFont="0" applyFill="0" applyBorder="0" applyAlignment="0" applyProtection="0"/>
    <xf numFmtId="0" fontId="6" fillId="0" borderId="0"/>
    <xf numFmtId="167" fontId="6" fillId="0" borderId="0" applyFont="0" applyFill="0" applyBorder="0" applyAlignment="0" applyProtection="0"/>
    <xf numFmtId="0" fontId="13" fillId="0" borderId="0"/>
    <xf numFmtId="166" fontId="13" fillId="0" borderId="0" applyFont="0" applyFill="0" applyBorder="0" applyAlignment="0" applyProtection="0"/>
    <xf numFmtId="167" fontId="10" fillId="0" borderId="0" applyFont="0" applyFill="0" applyBorder="0" applyAlignment="0" applyProtection="0"/>
    <xf numFmtId="0" fontId="5" fillId="0" borderId="0"/>
    <xf numFmtId="0" fontId="10" fillId="0" borderId="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10" fillId="0" borderId="0"/>
    <xf numFmtId="0" fontId="10" fillId="23" borderId="7" applyNumberFormat="0" applyFont="0" applyAlignment="0" applyProtection="0"/>
    <xf numFmtId="9" fontId="10" fillId="0" borderId="0" applyFont="0" applyFill="0" applyBorder="0" applyAlignment="0" applyProtection="0"/>
    <xf numFmtId="0" fontId="10" fillId="23" borderId="7" applyNumberFormat="0" applyFont="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5" fontId="10" fillId="0" borderId="0" applyFont="0" applyFill="0" applyBorder="0" applyAlignment="0" applyProtection="0"/>
    <xf numFmtId="0" fontId="5" fillId="0" borderId="0"/>
    <xf numFmtId="0" fontId="10"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4" fillId="0" borderId="0"/>
    <xf numFmtId="0" fontId="3" fillId="0" borderId="0"/>
    <xf numFmtId="0" fontId="3" fillId="0" borderId="0"/>
    <xf numFmtId="167"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7"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7" fontId="3" fillId="0" borderId="0" applyFont="0" applyFill="0" applyBorder="0" applyAlignment="0" applyProtection="0"/>
    <xf numFmtId="0" fontId="3" fillId="0" borderId="0"/>
    <xf numFmtId="167" fontId="3" fillId="0" borderId="0" applyFont="0" applyFill="0" applyBorder="0" applyAlignment="0" applyProtection="0"/>
    <xf numFmtId="0" fontId="3" fillId="0" borderId="0"/>
    <xf numFmtId="0" fontId="3" fillId="0" borderId="0"/>
    <xf numFmtId="167"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7"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7" fontId="3" fillId="0" borderId="0" applyFont="0" applyFill="0" applyBorder="0" applyAlignment="0" applyProtection="0"/>
    <xf numFmtId="0" fontId="3" fillId="0" borderId="0"/>
    <xf numFmtId="167" fontId="3" fillId="0" borderId="0" applyFont="0" applyFill="0" applyBorder="0" applyAlignment="0" applyProtection="0"/>
    <xf numFmtId="0" fontId="3" fillId="0" borderId="0"/>
    <xf numFmtId="0" fontId="2" fillId="0" borderId="0"/>
    <xf numFmtId="167" fontId="2" fillId="0" borderId="0" applyFont="0" applyFill="0" applyBorder="0" applyAlignment="0" applyProtection="0"/>
    <xf numFmtId="0" fontId="13" fillId="0" borderId="0"/>
    <xf numFmtId="0" fontId="13" fillId="0" borderId="0"/>
    <xf numFmtId="0" fontId="35" fillId="0" borderId="0" applyNumberFormat="0" applyFill="0" applyBorder="0" applyAlignment="0" applyProtection="0"/>
    <xf numFmtId="43" fontId="5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 fillId="0" borderId="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3"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 fillId="0" borderId="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3"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0" fillId="0" borderId="0"/>
    <xf numFmtId="0" fontId="1" fillId="0" borderId="0"/>
    <xf numFmtId="9" fontId="1" fillId="0" borderId="0" applyFont="0" applyFill="0" applyBorder="0" applyAlignment="0" applyProtection="0"/>
    <xf numFmtId="0" fontId="1" fillId="0" borderId="0"/>
    <xf numFmtId="178" fontId="10" fillId="0" borderId="0" applyFill="0" applyAlignment="0" applyProtection="0"/>
    <xf numFmtId="164" fontId="10" fillId="0" borderId="0" applyFont="0" applyFill="0" applyBorder="0" applyAlignment="0" applyProtection="0"/>
    <xf numFmtId="175" fontId="10" fillId="0" borderId="0" applyFill="0" applyBorder="0" applyAlignment="0" applyProtection="0"/>
    <xf numFmtId="177" fontId="1" fillId="0" borderId="0" applyFont="0" applyFill="0" applyBorder="0" applyAlignment="0" applyProtection="0"/>
    <xf numFmtId="0" fontId="60" fillId="0" borderId="0"/>
    <xf numFmtId="0" fontId="60" fillId="0" borderId="0"/>
    <xf numFmtId="0" fontId="33" fillId="0" borderId="0">
      <alignment vertical="center"/>
    </xf>
    <xf numFmtId="0" fontId="1" fillId="0" borderId="0"/>
    <xf numFmtId="0" fontId="60" fillId="0" borderId="0"/>
    <xf numFmtId="0" fontId="60" fillId="0" borderId="0"/>
    <xf numFmtId="0" fontId="1" fillId="0" borderId="0"/>
    <xf numFmtId="9" fontId="10" fillId="0" borderId="0" applyFill="0" applyBorder="0" applyAlignment="0" applyProtection="0"/>
    <xf numFmtId="0" fontId="10" fillId="0" borderId="0" applyNumberFormat="0" applyFill="0" applyBorder="0" applyAlignment="0" applyProtection="0"/>
    <xf numFmtId="9" fontId="15" fillId="0" borderId="0" applyFont="0" applyFill="0" applyBorder="0" applyAlignment="0" applyProtection="0"/>
    <xf numFmtId="9" fontId="10" fillId="0" borderId="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9" fontId="15" fillId="0" borderId="0" applyFont="0" applyFill="0" applyBorder="0" applyAlignment="0" applyProtection="0"/>
    <xf numFmtId="0" fontId="10" fillId="0" borderId="0"/>
    <xf numFmtId="179" fontId="10" fillId="0" borderId="0" applyFont="0" applyFill="0" applyBorder="0" applyAlignment="0" applyProtection="0"/>
    <xf numFmtId="0" fontId="10" fillId="0" borderId="0" applyNumberFormat="0" applyFont="0" applyFill="0" applyBorder="0" applyAlignment="0" applyProtection="0">
      <alignment vertical="top"/>
    </xf>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6" fontId="10" fillId="0" borderId="0" applyFont="0" applyFill="0" applyBorder="0" applyAlignment="0" applyProtection="0"/>
    <xf numFmtId="43"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80"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0"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64"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5" fontId="10" fillId="0" borderId="0" applyFont="0" applyFill="0" applyBorder="0" applyAlignment="0" applyProtection="0"/>
    <xf numFmtId="175" fontId="10" fillId="0" borderId="0" applyFont="0" applyFill="0" applyBorder="0" applyAlignment="0" applyProtection="0"/>
    <xf numFmtId="0" fontId="1" fillId="0" borderId="0"/>
    <xf numFmtId="43" fontId="1"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64"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64"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59" fillId="0" borderId="0" applyNumberForma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0"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 fillId="0" borderId="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3"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0"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 fillId="0" borderId="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3"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0"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 fillId="0" borderId="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3"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 fillId="0" borderId="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3"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0"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 fillId="0" borderId="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3"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 fillId="0" borderId="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3"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0"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 fillId="0" borderId="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3"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0" fontId="1" fillId="0" borderId="0"/>
    <xf numFmtId="180"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80"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7"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cellStyleXfs>
  <cellXfs count="349">
    <xf numFmtId="0" fontId="0" fillId="0" borderId="0" xfId="0"/>
    <xf numFmtId="0" fontId="37" fillId="0" borderId="0" xfId="0" applyFont="1"/>
    <xf numFmtId="0" fontId="41" fillId="25" borderId="0" xfId="0" applyFont="1" applyFill="1"/>
    <xf numFmtId="0" fontId="41" fillId="0" borderId="0" xfId="0" applyFont="1" applyAlignment="1">
      <alignment horizontal="center"/>
    </xf>
    <xf numFmtId="0" fontId="41" fillId="0" borderId="0" xfId="0" applyFont="1"/>
    <xf numFmtId="0" fontId="40" fillId="25" borderId="0" xfId="0" applyFont="1" applyFill="1"/>
    <xf numFmtId="0" fontId="41" fillId="0" borderId="0" xfId="0" applyFont="1" applyAlignment="1">
      <alignment horizontal="left" vertical="center" wrapText="1"/>
    </xf>
    <xf numFmtId="0" fontId="45" fillId="0" borderId="0" xfId="0" applyFont="1" applyAlignment="1">
      <alignment horizontal="left" vertical="center"/>
    </xf>
    <xf numFmtId="10" fontId="41" fillId="0" borderId="0" xfId="341" applyNumberFormat="1" applyFont="1" applyFill="1" applyProtection="1"/>
    <xf numFmtId="0" fontId="46" fillId="25" borderId="0" xfId="0" applyFont="1" applyFill="1"/>
    <xf numFmtId="0" fontId="46" fillId="0" borderId="0" xfId="0" applyFont="1"/>
    <xf numFmtId="0" fontId="46" fillId="25" borderId="0" xfId="0" applyFont="1" applyFill="1" applyAlignment="1">
      <alignment horizontal="center"/>
    </xf>
    <xf numFmtId="0" fontId="46" fillId="0" borderId="0" xfId="0" applyFont="1" applyAlignment="1">
      <alignment horizontal="center"/>
    </xf>
    <xf numFmtId="0" fontId="47" fillId="26" borderId="21" xfId="0" applyFont="1" applyFill="1" applyBorder="1" applyAlignment="1">
      <alignment horizontal="center" vertical="center"/>
    </xf>
    <xf numFmtId="0" fontId="46" fillId="0" borderId="15" xfId="0" applyFont="1" applyBorder="1" applyAlignment="1">
      <alignment horizontal="left"/>
    </xf>
    <xf numFmtId="0" fontId="46" fillId="0" borderId="16" xfId="0" applyFont="1" applyBorder="1" applyAlignment="1">
      <alignment horizontal="left"/>
    </xf>
    <xf numFmtId="0" fontId="46" fillId="0" borderId="16" xfId="0" applyFont="1" applyBorder="1"/>
    <xf numFmtId="0" fontId="49" fillId="0" borderId="14" xfId="0" applyFont="1" applyBorder="1" applyAlignment="1">
      <alignment vertical="center"/>
    </xf>
    <xf numFmtId="0" fontId="40" fillId="0" borderId="14" xfId="0" applyFont="1" applyBorder="1" applyAlignment="1">
      <alignment horizontal="left" vertical="center"/>
    </xf>
    <xf numFmtId="0" fontId="41" fillId="0" borderId="0" xfId="0" applyFont="1" applyAlignment="1">
      <alignment horizontal="center" vertical="center"/>
    </xf>
    <xf numFmtId="4" fontId="41" fillId="0" borderId="0" xfId="0" applyNumberFormat="1" applyFont="1" applyAlignment="1">
      <alignment horizontal="center" vertical="center"/>
    </xf>
    <xf numFmtId="4" fontId="41" fillId="0" borderId="0" xfId="306" applyNumberFormat="1" applyFont="1" applyFill="1" applyBorder="1" applyAlignment="1" applyProtection="1">
      <alignment horizontal="center" vertical="center"/>
    </xf>
    <xf numFmtId="0" fontId="40" fillId="0" borderId="0" xfId="0" applyFont="1"/>
    <xf numFmtId="4" fontId="40" fillId="0" borderId="0" xfId="0" applyNumberFormat="1" applyFont="1" applyAlignment="1">
      <alignment horizontal="center" vertical="center"/>
    </xf>
    <xf numFmtId="4" fontId="41" fillId="25" borderId="0" xfId="306" applyNumberFormat="1" applyFont="1" applyFill="1" applyBorder="1" applyAlignment="1" applyProtection="1">
      <alignment horizontal="center" vertical="center"/>
    </xf>
    <xf numFmtId="0" fontId="44" fillId="0" borderId="14" xfId="0" applyFont="1" applyBorder="1" applyAlignment="1">
      <alignment horizontal="left" vertical="center"/>
    </xf>
    <xf numFmtId="0" fontId="40" fillId="0" borderId="14" xfId="0" applyFont="1" applyBorder="1" applyAlignment="1">
      <alignment horizontal="left" vertical="center" wrapText="1"/>
    </xf>
    <xf numFmtId="0" fontId="41" fillId="0" borderId="14" xfId="0" applyFont="1" applyBorder="1" applyAlignment="1">
      <alignment horizontal="left" vertical="center"/>
    </xf>
    <xf numFmtId="4" fontId="40" fillId="0" borderId="17" xfId="0" applyNumberFormat="1" applyFont="1" applyBorder="1" applyAlignment="1">
      <alignment horizontal="center" vertical="center"/>
    </xf>
    <xf numFmtId="0" fontId="40" fillId="0" borderId="13" xfId="0" applyFont="1" applyBorder="1" applyAlignment="1">
      <alignment horizontal="left" vertical="center"/>
    </xf>
    <xf numFmtId="0" fontId="40" fillId="0" borderId="10" xfId="0" applyFont="1" applyBorder="1" applyAlignment="1">
      <alignment horizontal="left" wrapText="1"/>
    </xf>
    <xf numFmtId="3" fontId="40" fillId="0" borderId="10" xfId="0" applyNumberFormat="1" applyFont="1" applyBorder="1" applyAlignment="1">
      <alignment horizontal="left" vertical="center"/>
    </xf>
    <xf numFmtId="4" fontId="40" fillId="0" borderId="10" xfId="0" applyNumberFormat="1" applyFont="1" applyBorder="1" applyAlignment="1">
      <alignment horizontal="center" vertical="center"/>
    </xf>
    <xf numFmtId="4" fontId="40" fillId="0" borderId="18" xfId="0" applyNumberFormat="1" applyFont="1" applyBorder="1" applyAlignment="1">
      <alignment horizontal="center" vertical="center"/>
    </xf>
    <xf numFmtId="0" fontId="40" fillId="0" borderId="0" xfId="0" applyFont="1" applyAlignment="1">
      <alignment horizontal="left"/>
    </xf>
    <xf numFmtId="3" fontId="40" fillId="0" borderId="0" xfId="0" applyNumberFormat="1" applyFont="1" applyAlignment="1">
      <alignment horizontal="center" vertical="center"/>
    </xf>
    <xf numFmtId="4" fontId="41" fillId="0" borderId="0" xfId="0" applyNumberFormat="1" applyFont="1"/>
    <xf numFmtId="0" fontId="44" fillId="0" borderId="0" xfId="0" applyFont="1" applyAlignment="1">
      <alignment horizontal="left" vertical="center"/>
    </xf>
    <xf numFmtId="0" fontId="41" fillId="0" borderId="0" xfId="0" applyFont="1" applyAlignment="1">
      <alignment vertical="center"/>
    </xf>
    <xf numFmtId="0" fontId="46" fillId="0" borderId="0" xfId="0" applyFont="1" applyAlignment="1">
      <alignment horizontal="left"/>
    </xf>
    <xf numFmtId="4" fontId="41" fillId="25" borderId="0" xfId="0" applyNumberFormat="1" applyFont="1" applyFill="1" applyAlignment="1">
      <alignment horizontal="center" vertical="center"/>
    </xf>
    <xf numFmtId="9" fontId="41" fillId="0" borderId="0" xfId="184" applyFont="1" applyFill="1" applyBorder="1" applyAlignment="1" applyProtection="1">
      <alignment horizontal="center" vertical="center"/>
    </xf>
    <xf numFmtId="4" fontId="41" fillId="0" borderId="0" xfId="0" applyNumberFormat="1" applyFont="1" applyAlignment="1">
      <alignment vertical="center"/>
    </xf>
    <xf numFmtId="0" fontId="46" fillId="25" borderId="0" xfId="0" applyFont="1" applyFill="1" applyAlignment="1">
      <alignment vertical="center"/>
    </xf>
    <xf numFmtId="10" fontId="41" fillId="0" borderId="0" xfId="341" applyNumberFormat="1" applyFont="1" applyFill="1" applyBorder="1" applyAlignment="1" applyProtection="1">
      <alignment horizontal="center" vertical="center"/>
    </xf>
    <xf numFmtId="10" fontId="41" fillId="0" borderId="27" xfId="341" applyNumberFormat="1" applyFont="1" applyFill="1" applyBorder="1" applyAlignment="1" applyProtection="1">
      <alignment horizontal="center" vertical="center"/>
    </xf>
    <xf numFmtId="10" fontId="41" fillId="25" borderId="27" xfId="341" applyNumberFormat="1" applyFont="1" applyFill="1" applyBorder="1" applyAlignment="1" applyProtection="1">
      <alignment horizontal="center" vertical="center"/>
    </xf>
    <xf numFmtId="10" fontId="41" fillId="25" borderId="0" xfId="341" applyNumberFormat="1" applyFont="1" applyFill="1" applyBorder="1" applyAlignment="1" applyProtection="1">
      <alignment horizontal="center" vertical="center"/>
    </xf>
    <xf numFmtId="10" fontId="40" fillId="25" borderId="0" xfId="341" applyNumberFormat="1" applyFont="1" applyFill="1" applyBorder="1" applyAlignment="1" applyProtection="1">
      <alignment horizontal="center" vertical="center"/>
    </xf>
    <xf numFmtId="10" fontId="40" fillId="0" borderId="0" xfId="341" applyNumberFormat="1" applyFont="1" applyFill="1" applyBorder="1" applyAlignment="1" applyProtection="1">
      <alignment horizontal="center" vertical="center"/>
    </xf>
    <xf numFmtId="0" fontId="44" fillId="25" borderId="14" xfId="0" applyFont="1" applyFill="1" applyBorder="1" applyAlignment="1">
      <alignment horizontal="left"/>
    </xf>
    <xf numFmtId="10" fontId="40" fillId="24" borderId="0" xfId="341" applyNumberFormat="1" applyFont="1" applyFill="1" applyBorder="1" applyAlignment="1" applyProtection="1">
      <alignment horizontal="center" vertical="center"/>
    </xf>
    <xf numFmtId="10" fontId="41" fillId="24" borderId="0" xfId="341" applyNumberFormat="1" applyFont="1" applyFill="1" applyBorder="1" applyAlignment="1" applyProtection="1">
      <alignment horizontal="center" vertical="center"/>
    </xf>
    <xf numFmtId="10" fontId="41" fillId="24" borderId="27" xfId="341" applyNumberFormat="1" applyFont="1" applyFill="1" applyBorder="1" applyAlignment="1" applyProtection="1">
      <alignment horizontal="center" vertical="center"/>
    </xf>
    <xf numFmtId="10" fontId="40" fillId="0" borderId="10" xfId="341" applyNumberFormat="1" applyFont="1" applyFill="1" applyBorder="1" applyAlignment="1" applyProtection="1">
      <alignment horizontal="center" vertical="center"/>
    </xf>
    <xf numFmtId="10" fontId="40" fillId="24" borderId="10" xfId="341" applyNumberFormat="1" applyFont="1" applyFill="1" applyBorder="1" applyAlignment="1" applyProtection="1">
      <alignment horizontal="center" vertical="center"/>
    </xf>
    <xf numFmtId="10" fontId="40" fillId="24" borderId="28" xfId="341" applyNumberFormat="1" applyFont="1" applyFill="1" applyBorder="1" applyAlignment="1" applyProtection="1">
      <alignment horizontal="center" vertical="center"/>
    </xf>
    <xf numFmtId="10" fontId="40" fillId="24" borderId="29" xfId="341" applyNumberFormat="1" applyFont="1" applyFill="1" applyBorder="1" applyAlignment="1" applyProtection="1">
      <alignment horizontal="center" vertical="center"/>
    </xf>
    <xf numFmtId="10" fontId="41" fillId="25" borderId="29" xfId="341" applyNumberFormat="1" applyFont="1" applyFill="1" applyBorder="1" applyAlignment="1" applyProtection="1">
      <alignment horizontal="center" vertical="center"/>
    </xf>
    <xf numFmtId="0" fontId="41" fillId="0" borderId="0" xfId="412" applyNumberFormat="1" applyFont="1" applyFill="1" applyProtection="1"/>
    <xf numFmtId="167" fontId="41" fillId="24" borderId="0" xfId="306" applyFont="1" applyFill="1" applyBorder="1" applyAlignment="1" applyProtection="1">
      <alignment vertical="center"/>
    </xf>
    <xf numFmtId="0" fontId="50" fillId="0" borderId="0" xfId="0" applyFont="1" applyAlignment="1">
      <alignment horizontal="right"/>
    </xf>
    <xf numFmtId="0" fontId="50" fillId="0" borderId="0" xfId="0" applyFont="1"/>
    <xf numFmtId="0" fontId="40" fillId="0" borderId="0" xfId="0" applyFont="1" applyAlignment="1">
      <alignment horizontal="center" vertical="center"/>
    </xf>
    <xf numFmtId="0" fontId="40" fillId="0" borderId="0" xfId="0" applyFont="1" applyAlignment="1">
      <alignment horizontal="left" wrapText="1"/>
    </xf>
    <xf numFmtId="10" fontId="41" fillId="0" borderId="0" xfId="306" applyNumberFormat="1" applyFont="1" applyFill="1" applyBorder="1" applyAlignment="1" applyProtection="1">
      <alignment horizontal="center" vertical="center"/>
    </xf>
    <xf numFmtId="0" fontId="40" fillId="26" borderId="12" xfId="0" applyFont="1" applyFill="1" applyBorder="1" applyAlignment="1">
      <alignment horizontal="center" vertical="center"/>
    </xf>
    <xf numFmtId="0" fontId="40" fillId="0" borderId="0" xfId="0" applyFont="1" applyAlignment="1">
      <alignment horizontal="left" vertical="center" wrapText="1"/>
    </xf>
    <xf numFmtId="43" fontId="40" fillId="0" borderId="0" xfId="416" applyFont="1" applyAlignment="1">
      <alignment horizontal="center" vertical="center"/>
    </xf>
    <xf numFmtId="0" fontId="45" fillId="0" borderId="0" xfId="0" applyFont="1" applyAlignment="1">
      <alignment horizontal="left" vertical="center" wrapText="1"/>
    </xf>
    <xf numFmtId="0" fontId="46" fillId="25" borderId="0" xfId="0" applyFont="1" applyFill="1" applyAlignment="1">
      <alignment horizontal="left" vertical="center"/>
    </xf>
    <xf numFmtId="0" fontId="42" fillId="25" borderId="0" xfId="0" applyFont="1" applyFill="1" applyAlignment="1">
      <alignment vertical="center"/>
    </xf>
    <xf numFmtId="167" fontId="41" fillId="25" borderId="0" xfId="306" applyFont="1" applyFill="1" applyBorder="1" applyAlignment="1" applyProtection="1">
      <alignment horizontal="center" vertical="center"/>
    </xf>
    <xf numFmtId="0" fontId="44" fillId="25" borderId="0" xfId="0" applyFont="1" applyFill="1" applyAlignment="1">
      <alignment horizontal="left"/>
    </xf>
    <xf numFmtId="170" fontId="51" fillId="25" borderId="0" xfId="306" applyNumberFormat="1" applyFont="1" applyFill="1" applyBorder="1" applyAlignment="1" applyProtection="1">
      <alignment horizontal="left" vertical="top"/>
    </xf>
    <xf numFmtId="170" fontId="46" fillId="25" borderId="0" xfId="306" applyNumberFormat="1" applyFont="1" applyFill="1" applyBorder="1" applyAlignment="1" applyProtection="1">
      <alignment horizontal="left" vertical="top"/>
    </xf>
    <xf numFmtId="170" fontId="41" fillId="25" borderId="0" xfId="306" applyNumberFormat="1" applyFont="1" applyFill="1" applyBorder="1" applyAlignment="1" applyProtection="1">
      <alignment horizontal="left" vertical="top"/>
    </xf>
    <xf numFmtId="167" fontId="46" fillId="25" borderId="0" xfId="306" applyFont="1" applyFill="1" applyBorder="1" applyAlignment="1" applyProtection="1">
      <alignment horizontal="left" vertical="top"/>
    </xf>
    <xf numFmtId="170" fontId="46" fillId="0" borderId="0" xfId="306" applyNumberFormat="1" applyFont="1" applyFill="1" applyBorder="1" applyAlignment="1" applyProtection="1">
      <alignment horizontal="left" vertical="top"/>
    </xf>
    <xf numFmtId="0" fontId="41" fillId="0" borderId="20" xfId="0" applyFont="1" applyBorder="1"/>
    <xf numFmtId="0" fontId="50" fillId="0" borderId="0" xfId="0" applyFont="1" applyAlignment="1">
      <alignment horizontal="center"/>
    </xf>
    <xf numFmtId="0" fontId="41" fillId="0" borderId="17" xfId="0" applyFont="1" applyBorder="1"/>
    <xf numFmtId="4" fontId="41" fillId="0" borderId="17" xfId="306" applyNumberFormat="1" applyFont="1" applyFill="1" applyBorder="1" applyAlignment="1" applyProtection="1">
      <alignment horizontal="center" vertical="center"/>
    </xf>
    <xf numFmtId="10" fontId="41" fillId="0" borderId="0" xfId="184" applyNumberFormat="1" applyFont="1" applyFill="1" applyBorder="1" applyAlignment="1" applyProtection="1">
      <alignment horizontal="center" vertical="center"/>
    </xf>
    <xf numFmtId="0" fontId="38" fillId="0" borderId="0" xfId="0" applyFont="1" applyAlignment="1">
      <alignment horizontal="center" vertical="top"/>
    </xf>
    <xf numFmtId="0" fontId="37" fillId="0" borderId="0" xfId="0" applyFont="1" applyAlignment="1">
      <alignment vertical="top"/>
    </xf>
    <xf numFmtId="0" fontId="37" fillId="0" borderId="0" xfId="0" applyFont="1" applyAlignment="1">
      <alignment horizontal="justify" vertical="top"/>
    </xf>
    <xf numFmtId="0" fontId="42" fillId="0" borderId="0" xfId="0" applyFont="1" applyAlignment="1">
      <alignment horizontal="center"/>
    </xf>
    <xf numFmtId="0" fontId="46" fillId="25" borderId="0" xfId="0" applyFont="1" applyFill="1" applyAlignment="1">
      <alignment horizontal="left" vertical="center"/>
    </xf>
    <xf numFmtId="14" fontId="40" fillId="25" borderId="0" xfId="175" applyNumberFormat="1" applyFont="1" applyFill="1" applyAlignment="1">
      <alignment horizontal="center" vertical="center"/>
    </xf>
    <xf numFmtId="0" fontId="41" fillId="0" borderId="0" xfId="0" applyFont="1" applyAlignment="1">
      <alignment horizontal="center" vertical="center"/>
    </xf>
    <xf numFmtId="0" fontId="39" fillId="0" borderId="0" xfId="415" applyFont="1" applyAlignment="1" applyProtection="1">
      <alignment horizontal="justify" vertical="top"/>
    </xf>
    <xf numFmtId="0" fontId="36" fillId="0" borderId="0" xfId="0" applyFont="1" applyAlignment="1">
      <alignment horizontal="center" wrapText="1"/>
    </xf>
    <xf numFmtId="0" fontId="62" fillId="0" borderId="0" xfId="0" applyFont="1" applyAlignment="1">
      <alignment horizontal="center"/>
    </xf>
    <xf numFmtId="0" fontId="42" fillId="25" borderId="0" xfId="0" applyFont="1" applyFill="1" applyAlignment="1">
      <alignment horizontal="center"/>
    </xf>
    <xf numFmtId="14" fontId="42" fillId="0" borderId="0" xfId="0" applyNumberFormat="1" applyFont="1" applyAlignment="1">
      <alignment horizontal="center"/>
    </xf>
    <xf numFmtId="0" fontId="42" fillId="26" borderId="22" xfId="0" applyFont="1" applyFill="1" applyBorder="1" applyAlignment="1">
      <alignment horizontal="center" vertical="center" wrapText="1"/>
    </xf>
    <xf numFmtId="0" fontId="42" fillId="26" borderId="11" xfId="0" applyFont="1" applyFill="1" applyBorder="1" applyAlignment="1">
      <alignment horizontal="center" vertical="center" wrapText="1"/>
    </xf>
    <xf numFmtId="0" fontId="40" fillId="26" borderId="22" xfId="0" applyFont="1" applyFill="1" applyBorder="1" applyAlignment="1">
      <alignment horizontal="center" vertical="center" wrapText="1"/>
    </xf>
    <xf numFmtId="0" fontId="40" fillId="26" borderId="11" xfId="0" applyFont="1" applyFill="1" applyBorder="1" applyAlignment="1">
      <alignment horizontal="center" vertical="center" wrapText="1"/>
    </xf>
    <xf numFmtId="0" fontId="47" fillId="26" borderId="21" xfId="0" applyFont="1" applyFill="1" applyBorder="1" applyAlignment="1">
      <alignment horizontal="center" vertical="center"/>
    </xf>
    <xf numFmtId="0" fontId="47" fillId="26" borderId="19" xfId="0" applyFont="1" applyFill="1" applyBorder="1" applyAlignment="1">
      <alignment horizontal="center" vertical="center"/>
    </xf>
    <xf numFmtId="10" fontId="41" fillId="0" borderId="0" xfId="341" applyNumberFormat="1" applyFont="1" applyFill="1" applyBorder="1" applyAlignment="1" applyProtection="1">
      <alignment horizontal="center" vertical="center"/>
    </xf>
    <xf numFmtId="10" fontId="41" fillId="0" borderId="27" xfId="341" applyNumberFormat="1" applyFont="1" applyFill="1" applyBorder="1" applyAlignment="1" applyProtection="1">
      <alignment horizontal="center" vertical="center"/>
    </xf>
    <xf numFmtId="14" fontId="40" fillId="25" borderId="0" xfId="0" applyNumberFormat="1" applyFont="1" applyFill="1" applyAlignment="1" applyProtection="1">
      <alignment horizontal="center"/>
    </xf>
    <xf numFmtId="0" fontId="41" fillId="25" borderId="0" xfId="0" applyFont="1" applyFill="1" applyProtection="1"/>
    <xf numFmtId="0" fontId="42" fillId="0" borderId="0" xfId="0" applyFont="1" applyAlignment="1" applyProtection="1">
      <alignment horizontal="center"/>
    </xf>
    <xf numFmtId="14" fontId="42" fillId="25" borderId="0" xfId="175" applyNumberFormat="1" applyFont="1" applyFill="1" applyAlignment="1" applyProtection="1">
      <alignment horizontal="center" vertical="center"/>
    </xf>
    <xf numFmtId="14" fontId="40" fillId="25" borderId="0" xfId="175" applyNumberFormat="1" applyFont="1" applyFill="1" applyAlignment="1" applyProtection="1">
      <alignment horizontal="center" vertical="center"/>
    </xf>
    <xf numFmtId="14" fontId="40" fillId="25" borderId="0" xfId="175" applyNumberFormat="1" applyFont="1" applyFill="1" applyAlignment="1" applyProtection="1">
      <alignment horizontal="center" vertical="center"/>
    </xf>
    <xf numFmtId="14" fontId="40" fillId="25" borderId="0" xfId="0" applyNumberFormat="1" applyFont="1" applyFill="1" applyAlignment="1" applyProtection="1">
      <alignment horizontal="center"/>
    </xf>
    <xf numFmtId="14" fontId="40" fillId="0" borderId="0" xfId="0" applyNumberFormat="1" applyFont="1" applyAlignment="1" applyProtection="1">
      <alignment horizontal="center"/>
    </xf>
    <xf numFmtId="0" fontId="40" fillId="26" borderId="12" xfId="0" applyFont="1" applyFill="1" applyBorder="1" applyAlignment="1" applyProtection="1">
      <alignment horizontal="center" vertical="center" wrapText="1"/>
    </xf>
    <xf numFmtId="0" fontId="42" fillId="26" borderId="12" xfId="0" applyFont="1" applyFill="1" applyBorder="1" applyAlignment="1" applyProtection="1">
      <alignment horizontal="center" vertical="center" wrapText="1"/>
    </xf>
    <xf numFmtId="0" fontId="41" fillId="25" borderId="0" xfId="0" applyFont="1" applyFill="1" applyAlignment="1" applyProtection="1">
      <alignment horizontal="center"/>
    </xf>
    <xf numFmtId="0" fontId="41" fillId="25" borderId="15" xfId="0" applyFont="1" applyFill="1" applyBorder="1" applyAlignment="1" applyProtection="1">
      <alignment horizontal="left"/>
    </xf>
    <xf numFmtId="0" fontId="41" fillId="25" borderId="16" xfId="0" applyFont="1" applyFill="1" applyBorder="1" applyAlignment="1" applyProtection="1">
      <alignment horizontal="left"/>
    </xf>
    <xf numFmtId="0" fontId="41" fillId="25" borderId="16" xfId="0" applyFont="1" applyFill="1" applyBorder="1" applyProtection="1"/>
    <xf numFmtId="0" fontId="41" fillId="0" borderId="16" xfId="0" applyFont="1" applyBorder="1" applyProtection="1"/>
    <xf numFmtId="0" fontId="41" fillId="25" borderId="20" xfId="0" applyFont="1" applyFill="1" applyBorder="1" applyAlignment="1" applyProtection="1">
      <alignment horizontal="left"/>
    </xf>
    <xf numFmtId="0" fontId="44" fillId="0" borderId="14" xfId="0" applyFont="1" applyBorder="1" applyAlignment="1" applyProtection="1">
      <alignment vertical="center"/>
    </xf>
    <xf numFmtId="0" fontId="41" fillId="0" borderId="0" xfId="0" applyFont="1" applyAlignment="1" applyProtection="1">
      <alignment horizontal="right"/>
    </xf>
    <xf numFmtId="0" fontId="41" fillId="0" borderId="0" xfId="0" applyFont="1" applyAlignment="1" applyProtection="1">
      <alignment horizontal="center"/>
    </xf>
    <xf numFmtId="0" fontId="41" fillId="0" borderId="0" xfId="0" applyFont="1" applyProtection="1"/>
    <xf numFmtId="3" fontId="41" fillId="25" borderId="0" xfId="0" applyNumberFormat="1" applyFont="1" applyFill="1" applyAlignment="1" applyProtection="1">
      <alignment horizontal="right"/>
    </xf>
    <xf numFmtId="3" fontId="41" fillId="25" borderId="17" xfId="0" applyNumberFormat="1" applyFont="1" applyFill="1" applyBorder="1" applyAlignment="1" applyProtection="1">
      <alignment horizontal="right"/>
    </xf>
    <xf numFmtId="0" fontId="40" fillId="0" borderId="14" xfId="0" applyFont="1" applyBorder="1" applyAlignment="1" applyProtection="1">
      <alignment horizontal="left" vertical="center"/>
    </xf>
    <xf numFmtId="0" fontId="41" fillId="0" borderId="0" xfId="0" applyFont="1" applyAlignment="1" applyProtection="1">
      <alignment horizontal="left" vertical="center" wrapText="1"/>
    </xf>
    <xf numFmtId="0" fontId="41" fillId="0" borderId="0" xfId="0" applyFont="1" applyAlignment="1" applyProtection="1">
      <alignment horizontal="center" vertical="center"/>
    </xf>
    <xf numFmtId="4" fontId="41" fillId="25" borderId="0" xfId="0" applyNumberFormat="1" applyFont="1" applyFill="1" applyAlignment="1" applyProtection="1">
      <alignment horizontal="center" vertical="center"/>
    </xf>
    <xf numFmtId="14" fontId="41" fillId="25" borderId="0" xfId="0" applyNumberFormat="1" applyFont="1" applyFill="1" applyAlignment="1" applyProtection="1">
      <alignment horizontal="center" vertical="center"/>
    </xf>
    <xf numFmtId="49" fontId="41" fillId="25" borderId="0" xfId="0" applyNumberFormat="1" applyFont="1" applyFill="1" applyAlignment="1" applyProtection="1">
      <alignment horizontal="center" vertical="center"/>
    </xf>
    <xf numFmtId="14" fontId="41" fillId="25" borderId="0" xfId="0" applyNumberFormat="1" applyFont="1" applyFill="1" applyAlignment="1" applyProtection="1">
      <alignment horizontal="center" vertical="center" wrapText="1"/>
    </xf>
    <xf numFmtId="0" fontId="41" fillId="25" borderId="17" xfId="0" applyFont="1" applyFill="1" applyBorder="1" applyAlignment="1" applyProtection="1">
      <alignment horizontal="center" vertical="center"/>
    </xf>
    <xf numFmtId="0" fontId="41" fillId="25" borderId="0" xfId="0" applyFont="1" applyFill="1" applyAlignment="1" applyProtection="1">
      <alignment vertical="center"/>
    </xf>
    <xf numFmtId="0" fontId="40" fillId="25" borderId="0" xfId="0" applyFont="1" applyFill="1" applyAlignment="1" applyProtection="1">
      <alignment vertical="center"/>
    </xf>
    <xf numFmtId="0" fontId="40" fillId="25" borderId="0" xfId="0" applyFont="1" applyFill="1" applyProtection="1"/>
    <xf numFmtId="0" fontId="41" fillId="25" borderId="0" xfId="0" applyFont="1" applyFill="1" applyAlignment="1" applyProtection="1">
      <alignment horizontal="center" vertical="center"/>
    </xf>
    <xf numFmtId="0" fontId="40" fillId="0" borderId="0" xfId="0" applyFont="1" applyAlignment="1" applyProtection="1">
      <alignment horizontal="left" vertical="center" wrapText="1"/>
    </xf>
    <xf numFmtId="0" fontId="40" fillId="0" borderId="0" xfId="0" applyFont="1" applyAlignment="1" applyProtection="1">
      <alignment horizontal="center" vertical="center"/>
    </xf>
    <xf numFmtId="10" fontId="40" fillId="0" borderId="0" xfId="184" applyNumberFormat="1" applyFont="1" applyAlignment="1" applyProtection="1">
      <alignment horizontal="center" vertical="center"/>
    </xf>
    <xf numFmtId="4" fontId="40" fillId="25" borderId="0" xfId="0" applyNumberFormat="1" applyFont="1" applyFill="1" applyAlignment="1" applyProtection="1">
      <alignment horizontal="center" vertical="center"/>
    </xf>
    <xf numFmtId="168" fontId="41" fillId="25" borderId="0" xfId="0" applyNumberFormat="1" applyFont="1" applyFill="1" applyAlignment="1" applyProtection="1">
      <alignment horizontal="center" vertical="center"/>
    </xf>
    <xf numFmtId="168" fontId="41" fillId="25" borderId="17" xfId="0" applyNumberFormat="1" applyFont="1" applyFill="1" applyBorder="1" applyAlignment="1" applyProtection="1">
      <alignment horizontal="center" vertical="center"/>
    </xf>
    <xf numFmtId="168" fontId="40" fillId="25" borderId="0" xfId="0" applyNumberFormat="1" applyFont="1" applyFill="1" applyAlignment="1" applyProtection="1">
      <alignment horizontal="center" vertical="center"/>
    </xf>
    <xf numFmtId="0" fontId="44" fillId="0" borderId="14" xfId="0" applyFont="1" applyBorder="1" applyAlignment="1" applyProtection="1">
      <alignment horizontal="left" vertical="center"/>
    </xf>
    <xf numFmtId="0" fontId="40" fillId="0" borderId="14" xfId="0" applyFont="1" applyBorder="1" applyAlignment="1" applyProtection="1">
      <alignment horizontal="left" vertical="center" wrapText="1"/>
    </xf>
    <xf numFmtId="0" fontId="46" fillId="25" borderId="0" xfId="0" applyFont="1" applyFill="1" applyAlignment="1" applyProtection="1">
      <alignment horizontal="left" vertical="center"/>
    </xf>
    <xf numFmtId="0" fontId="41" fillId="0" borderId="0" xfId="0" applyFont="1" applyAlignment="1" applyProtection="1">
      <alignment horizontal="center" vertical="center"/>
    </xf>
    <xf numFmtId="168" fontId="41" fillId="25" borderId="0" xfId="0" applyNumberFormat="1" applyFont="1" applyFill="1" applyAlignment="1" applyProtection="1">
      <alignment horizontal="center" vertical="center"/>
    </xf>
    <xf numFmtId="14" fontId="41" fillId="25" borderId="0" xfId="175" applyNumberFormat="1" applyFont="1" applyFill="1" applyAlignment="1" applyProtection="1">
      <alignment horizontal="center" vertical="center"/>
    </xf>
    <xf numFmtId="0" fontId="41" fillId="25" borderId="17" xfId="0" applyFont="1" applyFill="1" applyBorder="1" applyAlignment="1" applyProtection="1">
      <alignment horizontal="center" vertical="center"/>
    </xf>
    <xf numFmtId="0" fontId="41" fillId="0" borderId="0" xfId="0" applyFont="1" applyAlignment="1" applyProtection="1">
      <alignment horizontal="left" vertical="center"/>
    </xf>
    <xf numFmtId="14" fontId="41" fillId="25" borderId="0" xfId="175" applyNumberFormat="1" applyFont="1" applyFill="1" applyAlignment="1" applyProtection="1">
      <alignment horizontal="center" vertical="center"/>
    </xf>
    <xf numFmtId="0" fontId="40" fillId="25" borderId="14" xfId="0" applyFont="1" applyFill="1" applyBorder="1" applyAlignment="1" applyProtection="1">
      <alignment horizontal="left" vertical="center" wrapText="1"/>
    </xf>
    <xf numFmtId="168" fontId="41" fillId="25" borderId="0" xfId="175" applyNumberFormat="1" applyFont="1" applyFill="1" applyAlignment="1" applyProtection="1">
      <alignment horizontal="center" vertical="center"/>
    </xf>
    <xf numFmtId="14" fontId="41" fillId="0" borderId="0" xfId="175" applyNumberFormat="1" applyFont="1" applyAlignment="1" applyProtection="1">
      <alignment horizontal="center" vertical="center"/>
    </xf>
    <xf numFmtId="0" fontId="41" fillId="0" borderId="17" xfId="0" applyFont="1" applyBorder="1" applyAlignment="1" applyProtection="1">
      <alignment horizontal="center" vertical="center"/>
    </xf>
    <xf numFmtId="0" fontId="40" fillId="25" borderId="0" xfId="0" applyFont="1" applyFill="1" applyAlignment="1" applyProtection="1">
      <alignment horizontal="center" vertical="center"/>
    </xf>
    <xf numFmtId="3" fontId="40" fillId="25" borderId="0" xfId="0" applyNumberFormat="1" applyFont="1" applyFill="1" applyAlignment="1" applyProtection="1">
      <alignment horizontal="center" vertical="center"/>
    </xf>
    <xf numFmtId="3" fontId="41" fillId="25" borderId="17" xfId="0" applyNumberFormat="1" applyFont="1" applyFill="1" applyBorder="1" applyAlignment="1" applyProtection="1">
      <alignment horizontal="center" vertical="center"/>
    </xf>
    <xf numFmtId="0" fontId="41" fillId="0" borderId="14" xfId="0" applyFont="1" applyBorder="1" applyAlignment="1" applyProtection="1">
      <alignment horizontal="left" vertical="center"/>
    </xf>
    <xf numFmtId="0" fontId="41" fillId="25" borderId="0" xfId="0" applyFont="1" applyFill="1" applyAlignment="1" applyProtection="1">
      <alignment horizontal="left" vertical="center" wrapText="1"/>
    </xf>
    <xf numFmtId="3" fontId="41" fillId="25" borderId="0" xfId="0" applyNumberFormat="1" applyFont="1" applyFill="1" applyAlignment="1" applyProtection="1">
      <alignment horizontal="center" vertical="center"/>
    </xf>
    <xf numFmtId="0" fontId="41" fillId="0" borderId="0" xfId="0" applyFont="1" applyAlignment="1" applyProtection="1">
      <alignment vertical="center" wrapText="1"/>
    </xf>
    <xf numFmtId="10" fontId="40" fillId="0" borderId="0" xfId="184" applyNumberFormat="1" applyFont="1" applyAlignment="1" applyProtection="1">
      <alignment vertical="center"/>
    </xf>
    <xf numFmtId="0" fontId="40" fillId="0" borderId="0" xfId="0" applyFont="1" applyAlignment="1" applyProtection="1">
      <alignment horizontal="left"/>
    </xf>
    <xf numFmtId="0" fontId="41" fillId="0" borderId="0" xfId="0" applyFont="1" applyAlignment="1" applyProtection="1">
      <alignment vertical="center"/>
    </xf>
    <xf numFmtId="3" fontId="40" fillId="0" borderId="0" xfId="0" applyNumberFormat="1" applyFont="1" applyAlignment="1" applyProtection="1">
      <alignment vertical="center"/>
    </xf>
    <xf numFmtId="3" fontId="40" fillId="25" borderId="17" xfId="0" applyNumberFormat="1" applyFont="1" applyFill="1" applyBorder="1" applyAlignment="1" applyProtection="1">
      <alignment horizontal="center" vertical="center"/>
    </xf>
    <xf numFmtId="0" fontId="40" fillId="0" borderId="13" xfId="0" applyFont="1" applyBorder="1" applyAlignment="1" applyProtection="1">
      <alignment horizontal="left"/>
    </xf>
    <xf numFmtId="0" fontId="40" fillId="0" borderId="10" xfId="0" applyFont="1" applyBorder="1" applyAlignment="1" applyProtection="1">
      <alignment horizontal="left"/>
    </xf>
    <xf numFmtId="0" fontId="40" fillId="0" borderId="10" xfId="0" applyFont="1" applyBorder="1" applyProtection="1"/>
    <xf numFmtId="10" fontId="41" fillId="0" borderId="10" xfId="184" applyNumberFormat="1" applyFont="1" applyBorder="1" applyAlignment="1" applyProtection="1">
      <alignment horizontal="center" vertical="center"/>
    </xf>
    <xf numFmtId="0" fontId="40" fillId="0" borderId="10" xfId="0" applyFont="1" applyBorder="1" applyAlignment="1" applyProtection="1">
      <alignment horizontal="center" vertical="center"/>
    </xf>
    <xf numFmtId="3" fontId="40" fillId="0" borderId="10" xfId="0" applyNumberFormat="1" applyFont="1" applyBorder="1" applyAlignment="1" applyProtection="1">
      <alignment horizontal="center" vertical="center"/>
    </xf>
    <xf numFmtId="3" fontId="40" fillId="0" borderId="18" xfId="0" applyNumberFormat="1" applyFont="1" applyBorder="1" applyAlignment="1" applyProtection="1">
      <alignment horizontal="center" vertical="center"/>
    </xf>
    <xf numFmtId="0" fontId="40" fillId="0" borderId="0" xfId="0" applyFont="1" applyProtection="1"/>
    <xf numFmtId="0" fontId="44" fillId="25" borderId="0" xfId="0" applyFont="1" applyFill="1" applyAlignment="1" applyProtection="1">
      <alignment horizontal="left"/>
    </xf>
    <xf numFmtId="167" fontId="41" fillId="25" borderId="0" xfId="306" applyFont="1" applyFill="1" applyProtection="1"/>
    <xf numFmtId="0" fontId="46" fillId="25" borderId="0" xfId="0" applyFont="1" applyFill="1" applyAlignment="1" applyProtection="1">
      <alignment horizontal="left" vertical="center"/>
    </xf>
    <xf numFmtId="0" fontId="46" fillId="25" borderId="0" xfId="0" applyFont="1" applyFill="1" applyAlignment="1" applyProtection="1">
      <alignment vertical="center"/>
    </xf>
    <xf numFmtId="0" fontId="55" fillId="0" borderId="0" xfId="0" applyFont="1" applyAlignment="1" applyProtection="1">
      <alignment vertical="center"/>
    </xf>
    <xf numFmtId="0" fontId="41" fillId="25" borderId="0" xfId="0" applyFont="1" applyFill="1" applyAlignment="1" applyProtection="1">
      <alignment horizontal="left"/>
    </xf>
    <xf numFmtId="0" fontId="42" fillId="25" borderId="0" xfId="0" applyFont="1" applyFill="1" applyAlignment="1" applyProtection="1">
      <alignment horizontal="left" vertical="center"/>
    </xf>
    <xf numFmtId="0" fontId="45" fillId="25" borderId="0" xfId="0" applyFont="1" applyFill="1" applyAlignment="1" applyProtection="1">
      <alignment vertical="center" wrapText="1"/>
    </xf>
    <xf numFmtId="0" fontId="45" fillId="25" borderId="0" xfId="0" applyFont="1" applyFill="1" applyAlignment="1" applyProtection="1">
      <alignment vertical="center"/>
    </xf>
    <xf numFmtId="0" fontId="45" fillId="0" borderId="0" xfId="0" applyFont="1" applyAlignment="1" applyProtection="1">
      <alignment vertical="center" wrapText="1"/>
    </xf>
    <xf numFmtId="0" fontId="45" fillId="0" borderId="0" xfId="0" applyFont="1" applyAlignment="1" applyProtection="1">
      <alignment horizontal="left" vertical="center"/>
    </xf>
    <xf numFmtId="0" fontId="44" fillId="25" borderId="0" xfId="0" applyFont="1" applyFill="1" applyAlignment="1" applyProtection="1">
      <alignment horizontal="left" vertical="center"/>
    </xf>
    <xf numFmtId="0" fontId="40" fillId="25" borderId="0" xfId="0" applyFont="1" applyFill="1" applyAlignment="1" applyProtection="1">
      <alignment horizontal="left" vertical="center"/>
    </xf>
    <xf numFmtId="0" fontId="41" fillId="0" borderId="0" xfId="0" applyFont="1" applyAlignment="1" applyProtection="1">
      <alignment horizontal="left"/>
    </xf>
    <xf numFmtId="10" fontId="41" fillId="0" borderId="0" xfId="184" applyNumberFormat="1" applyFont="1" applyProtection="1"/>
    <xf numFmtId="0" fontId="40" fillId="25" borderId="0" xfId="0" applyFont="1" applyFill="1" applyAlignment="1" applyProtection="1">
      <alignment horizontal="left"/>
    </xf>
    <xf numFmtId="10" fontId="41" fillId="25" borderId="0" xfId="184" applyNumberFormat="1" applyFont="1" applyFill="1" applyAlignment="1" applyProtection="1">
      <alignment horizontal="right"/>
    </xf>
    <xf numFmtId="10" fontId="41" fillId="25" borderId="0" xfId="0" applyNumberFormat="1" applyFont="1" applyFill="1" applyAlignment="1" applyProtection="1">
      <alignment horizontal="right"/>
    </xf>
    <xf numFmtId="0" fontId="41" fillId="25" borderId="0" xfId="0" applyFont="1" applyFill="1" applyAlignment="1" applyProtection="1">
      <alignment horizontal="left" wrapText="1"/>
    </xf>
    <xf numFmtId="0" fontId="42" fillId="25" borderId="0" xfId="0" applyFont="1" applyFill="1" applyProtection="1"/>
    <xf numFmtId="0" fontId="46" fillId="24" borderId="0" xfId="0" applyFont="1" applyFill="1" applyProtection="1"/>
    <xf numFmtId="4" fontId="41" fillId="0" borderId="0" xfId="0" applyNumberFormat="1" applyFont="1" applyProtection="1"/>
    <xf numFmtId="171" fontId="41" fillId="25" borderId="0" xfId="0" applyNumberFormat="1" applyFont="1" applyFill="1" applyProtection="1"/>
    <xf numFmtId="0" fontId="46" fillId="24" borderId="0" xfId="0" applyFont="1" applyFill="1" applyAlignment="1" applyProtection="1">
      <alignment horizontal="left"/>
    </xf>
    <xf numFmtId="0" fontId="41" fillId="24" borderId="0" xfId="0" applyFont="1" applyFill="1" applyProtection="1"/>
    <xf numFmtId="0" fontId="42" fillId="24" borderId="0" xfId="0" applyFont="1" applyFill="1" applyAlignment="1" applyProtection="1">
      <alignment horizontal="center"/>
    </xf>
    <xf numFmtId="0" fontId="42" fillId="25" borderId="0" xfId="0" applyFont="1" applyFill="1" applyAlignment="1" applyProtection="1">
      <alignment horizontal="center"/>
    </xf>
    <xf numFmtId="0" fontId="46" fillId="25" borderId="0" xfId="0" applyFont="1" applyFill="1" applyProtection="1"/>
    <xf numFmtId="0" fontId="42" fillId="24" borderId="0" xfId="0" applyFont="1" applyFill="1" applyAlignment="1" applyProtection="1">
      <alignment horizontal="center" vertical="center"/>
    </xf>
    <xf numFmtId="14" fontId="42" fillId="24" borderId="0" xfId="0" applyNumberFormat="1" applyFont="1" applyFill="1" applyAlignment="1" applyProtection="1">
      <alignment horizontal="center"/>
    </xf>
    <xf numFmtId="14" fontId="42" fillId="24" borderId="10" xfId="0" applyNumberFormat="1" applyFont="1" applyFill="1" applyBorder="1" applyAlignment="1" applyProtection="1">
      <alignment horizontal="center"/>
    </xf>
    <xf numFmtId="0" fontId="42" fillId="24" borderId="10" xfId="0" applyFont="1" applyFill="1" applyBorder="1" applyAlignment="1" applyProtection="1">
      <alignment horizontal="center"/>
    </xf>
    <xf numFmtId="0" fontId="40" fillId="24" borderId="10" xfId="0" applyFont="1" applyFill="1" applyBorder="1" applyAlignment="1" applyProtection="1">
      <alignment horizontal="center"/>
    </xf>
    <xf numFmtId="0" fontId="42" fillId="24" borderId="0" xfId="0" applyFont="1" applyFill="1" applyAlignment="1" applyProtection="1">
      <alignment horizontal="center"/>
    </xf>
    <xf numFmtId="0" fontId="42" fillId="26" borderId="22" xfId="0" applyFont="1" applyFill="1" applyBorder="1" applyAlignment="1" applyProtection="1">
      <alignment horizontal="center" vertical="center" wrapText="1"/>
    </xf>
    <xf numFmtId="0" fontId="40" fillId="26" borderId="22" xfId="0" applyFont="1" applyFill="1" applyBorder="1" applyAlignment="1" applyProtection="1">
      <alignment horizontal="center" vertical="center" wrapText="1"/>
    </xf>
    <xf numFmtId="0" fontId="42" fillId="26" borderId="21" xfId="0" applyFont="1" applyFill="1" applyBorder="1" applyAlignment="1" applyProtection="1">
      <alignment horizontal="center" vertical="center"/>
    </xf>
    <xf numFmtId="0" fontId="42" fillId="26" borderId="23" xfId="0" applyFont="1" applyFill="1" applyBorder="1" applyAlignment="1" applyProtection="1">
      <alignment horizontal="center" vertical="center"/>
    </xf>
    <xf numFmtId="0" fontId="40" fillId="26" borderId="21" xfId="0" applyFont="1" applyFill="1" applyBorder="1" applyAlignment="1" applyProtection="1">
      <alignment horizontal="center" vertical="center"/>
    </xf>
    <xf numFmtId="0" fontId="40" fillId="26" borderId="23"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6" fillId="24" borderId="0" xfId="0" applyFont="1" applyFill="1" applyAlignment="1" applyProtection="1">
      <alignment horizontal="center"/>
    </xf>
    <xf numFmtId="0" fontId="42" fillId="26" borderId="11" xfId="0" applyFont="1" applyFill="1" applyBorder="1" applyAlignment="1" applyProtection="1">
      <alignment horizontal="center" vertical="center" wrapText="1"/>
    </xf>
    <xf numFmtId="0" fontId="40" fillId="26" borderId="11" xfId="0" applyFont="1" applyFill="1" applyBorder="1" applyAlignment="1" applyProtection="1">
      <alignment horizontal="center" vertical="center" wrapText="1"/>
    </xf>
    <xf numFmtId="0" fontId="40" fillId="26" borderId="22" xfId="0" applyFont="1" applyFill="1" applyBorder="1" applyAlignment="1" applyProtection="1">
      <alignment horizontal="center" vertical="center" wrapText="1"/>
    </xf>
    <xf numFmtId="0" fontId="42" fillId="26" borderId="22" xfId="0" applyFont="1" applyFill="1" applyBorder="1" applyAlignment="1" applyProtection="1">
      <alignment horizontal="center" vertical="center" wrapText="1"/>
    </xf>
    <xf numFmtId="0" fontId="46" fillId="0" borderId="15" xfId="0" applyFont="1" applyBorder="1" applyAlignment="1" applyProtection="1">
      <alignment horizontal="left"/>
    </xf>
    <xf numFmtId="0" fontId="46" fillId="0" borderId="16" xfId="0" applyFont="1" applyBorder="1" applyAlignment="1" applyProtection="1">
      <alignment horizontal="left"/>
    </xf>
    <xf numFmtId="0" fontId="46" fillId="0" borderId="16" xfId="0" applyFont="1" applyBorder="1" applyProtection="1"/>
    <xf numFmtId="0" fontId="41" fillId="0" borderId="16" xfId="0" applyFont="1" applyBorder="1" applyAlignment="1" applyProtection="1">
      <alignment horizontal="left"/>
    </xf>
    <xf numFmtId="0" fontId="50" fillId="0" borderId="16" xfId="0" applyFont="1" applyBorder="1" applyAlignment="1" applyProtection="1">
      <alignment horizontal="left"/>
    </xf>
    <xf numFmtId="0" fontId="50" fillId="0" borderId="20" xfId="0" applyFont="1" applyBorder="1" applyAlignment="1" applyProtection="1">
      <alignment horizontal="left"/>
    </xf>
    <xf numFmtId="0" fontId="46" fillId="0" borderId="0" xfId="0" applyFont="1" applyProtection="1"/>
    <xf numFmtId="0" fontId="49" fillId="0" borderId="14" xfId="0" applyFont="1" applyBorder="1" applyProtection="1"/>
    <xf numFmtId="0" fontId="50" fillId="0" borderId="0" xfId="0" applyFont="1" applyAlignment="1" applyProtection="1">
      <alignment horizontal="right"/>
    </xf>
    <xf numFmtId="0" fontId="50" fillId="0" borderId="0" xfId="0" applyFont="1" applyProtection="1"/>
    <xf numFmtId="3" fontId="41" fillId="0" borderId="0" xfId="0" applyNumberFormat="1" applyFont="1" applyAlignment="1" applyProtection="1">
      <alignment horizontal="right"/>
    </xf>
    <xf numFmtId="10" fontId="50" fillId="0" borderId="0" xfId="184" applyNumberFormat="1" applyFont="1" applyBorder="1" applyAlignment="1" applyProtection="1">
      <alignment horizontal="right"/>
    </xf>
    <xf numFmtId="3" fontId="50" fillId="0" borderId="0" xfId="0" applyNumberFormat="1" applyFont="1" applyAlignment="1" applyProtection="1">
      <alignment horizontal="right"/>
    </xf>
    <xf numFmtId="3" fontId="50" fillId="0" borderId="17" xfId="0" applyNumberFormat="1" applyFont="1" applyBorder="1" applyAlignment="1" applyProtection="1">
      <alignment horizontal="right"/>
    </xf>
    <xf numFmtId="0" fontId="40" fillId="25" borderId="14" xfId="0" applyFont="1" applyFill="1" applyBorder="1" applyAlignment="1" applyProtection="1">
      <alignment horizontal="left" vertical="center"/>
    </xf>
    <xf numFmtId="4" fontId="41" fillId="0" borderId="0" xfId="0" applyNumberFormat="1" applyFont="1" applyAlignment="1" applyProtection="1">
      <alignment horizontal="center" vertical="center"/>
    </xf>
    <xf numFmtId="4" fontId="41" fillId="0" borderId="17" xfId="0" applyNumberFormat="1" applyFont="1" applyBorder="1" applyAlignment="1" applyProtection="1">
      <alignment horizontal="center" vertical="center"/>
    </xf>
    <xf numFmtId="0" fontId="41" fillId="0" borderId="0" xfId="0" applyFont="1" applyAlignment="1" applyProtection="1">
      <alignment horizontal="center" vertical="center" wrapText="1"/>
    </xf>
    <xf numFmtId="4" fontId="45" fillId="28" borderId="0" xfId="0" applyNumberFormat="1" applyFont="1" applyFill="1" applyAlignment="1" applyProtection="1">
      <alignment horizontal="center" vertical="center"/>
    </xf>
    <xf numFmtId="4" fontId="61" fillId="27" borderId="0" xfId="0" applyNumberFormat="1" applyFont="1" applyFill="1" applyAlignment="1" applyProtection="1">
      <alignment horizontal="center" vertical="center"/>
    </xf>
    <xf numFmtId="4" fontId="40" fillId="0" borderId="0" xfId="0" applyNumberFormat="1" applyFont="1" applyAlignment="1" applyProtection="1">
      <alignment horizontal="center" vertical="center"/>
    </xf>
    <xf numFmtId="4" fontId="40" fillId="0" borderId="17" xfId="0" applyNumberFormat="1" applyFont="1" applyBorder="1" applyAlignment="1" applyProtection="1">
      <alignment horizontal="center" vertical="center"/>
    </xf>
    <xf numFmtId="0" fontId="46" fillId="0" borderId="0" xfId="0" applyFont="1" applyAlignment="1" applyProtection="1">
      <alignment horizontal="left" vertical="center"/>
    </xf>
    <xf numFmtId="0" fontId="45" fillId="0" borderId="0" xfId="0" applyFont="1" applyAlignment="1" applyProtection="1">
      <alignment horizontal="left" vertical="center" wrapText="1"/>
    </xf>
    <xf numFmtId="0" fontId="40" fillId="0" borderId="14" xfId="0" applyFont="1" applyBorder="1" applyAlignment="1" applyProtection="1">
      <alignment horizontal="left"/>
    </xf>
    <xf numFmtId="0" fontId="40" fillId="0" borderId="0" xfId="0" applyFont="1" applyAlignment="1" applyProtection="1">
      <alignment horizontal="left" wrapText="1"/>
    </xf>
    <xf numFmtId="4" fontId="40" fillId="0" borderId="10" xfId="0" applyNumberFormat="1" applyFont="1" applyBorder="1" applyAlignment="1" applyProtection="1">
      <alignment horizontal="center" vertical="center"/>
    </xf>
    <xf numFmtId="4" fontId="40" fillId="0" borderId="18" xfId="0" applyNumberFormat="1" applyFont="1" applyBorder="1" applyAlignment="1" applyProtection="1">
      <alignment horizontal="center" vertical="center"/>
    </xf>
    <xf numFmtId="0" fontId="40" fillId="0" borderId="0" xfId="0" applyFont="1" applyAlignment="1" applyProtection="1">
      <alignment vertical="center"/>
    </xf>
    <xf numFmtId="2" fontId="40" fillId="0" borderId="0" xfId="0" applyNumberFormat="1" applyFont="1" applyAlignment="1" applyProtection="1">
      <alignment vertical="center"/>
    </xf>
    <xf numFmtId="10" fontId="40" fillId="0" borderId="0" xfId="341" applyNumberFormat="1" applyFont="1" applyFill="1" applyBorder="1" applyAlignment="1" applyProtection="1">
      <alignment vertical="center"/>
    </xf>
    <xf numFmtId="0" fontId="41" fillId="24" borderId="0" xfId="0" applyFont="1" applyFill="1" applyAlignment="1" applyProtection="1">
      <alignment horizontal="left" vertical="center"/>
    </xf>
    <xf numFmtId="0" fontId="41" fillId="24" borderId="0" xfId="0" applyFont="1" applyFill="1" applyAlignment="1" applyProtection="1">
      <alignment vertical="center"/>
    </xf>
    <xf numFmtId="4" fontId="41" fillId="0" borderId="0" xfId="0" applyNumberFormat="1" applyFont="1" applyAlignment="1" applyProtection="1">
      <alignment vertical="center"/>
    </xf>
    <xf numFmtId="0" fontId="46" fillId="24" borderId="0" xfId="0" applyFont="1" applyFill="1" applyAlignment="1" applyProtection="1">
      <alignment horizontal="left" vertical="center"/>
    </xf>
    <xf numFmtId="0" fontId="46" fillId="24" borderId="0" xfId="0" applyFont="1" applyFill="1" applyAlignment="1" applyProtection="1">
      <alignment vertical="center"/>
    </xf>
    <xf numFmtId="0" fontId="40" fillId="0" borderId="0" xfId="0" applyFont="1" applyAlignment="1" applyProtection="1">
      <alignment horizontal="center"/>
    </xf>
    <xf numFmtId="14" fontId="40" fillId="24" borderId="0" xfId="0" applyNumberFormat="1" applyFont="1" applyFill="1" applyAlignment="1" applyProtection="1">
      <alignment horizontal="center"/>
    </xf>
    <xf numFmtId="4" fontId="41" fillId="24" borderId="0" xfId="0" applyNumberFormat="1" applyFont="1" applyFill="1" applyProtection="1"/>
    <xf numFmtId="0" fontId="42" fillId="26" borderId="15" xfId="0" applyFont="1" applyFill="1" applyBorder="1" applyAlignment="1" applyProtection="1">
      <alignment horizontal="center" vertical="center" wrapText="1"/>
    </xf>
    <xf numFmtId="0" fontId="40" fillId="26" borderId="25" xfId="0" applyFont="1" applyFill="1" applyBorder="1" applyAlignment="1" applyProtection="1">
      <alignment horizontal="center" vertical="center"/>
    </xf>
    <xf numFmtId="0" fontId="40" fillId="26" borderId="26" xfId="0" applyFont="1" applyFill="1" applyBorder="1" applyAlignment="1" applyProtection="1">
      <alignment horizontal="center" vertical="center"/>
    </xf>
    <xf numFmtId="0" fontId="41" fillId="24" borderId="0" xfId="0" applyFont="1" applyFill="1" applyAlignment="1" applyProtection="1">
      <alignment horizontal="center"/>
    </xf>
    <xf numFmtId="0" fontId="40" fillId="26" borderId="24" xfId="0" applyFont="1" applyFill="1" applyBorder="1" applyAlignment="1" applyProtection="1">
      <alignment horizontal="center" vertical="center" wrapText="1"/>
    </xf>
    <xf numFmtId="0" fontId="42" fillId="26" borderId="14" xfId="0" applyFont="1" applyFill="1" applyBorder="1" applyAlignment="1" applyProtection="1">
      <alignment horizontal="center" vertical="center" wrapText="1"/>
    </xf>
    <xf numFmtId="0" fontId="52" fillId="25" borderId="0" xfId="0" applyFont="1" applyFill="1" applyAlignment="1" applyProtection="1">
      <alignment horizontal="left" vertical="center"/>
    </xf>
    <xf numFmtId="0" fontId="52" fillId="25" borderId="0" xfId="0" applyFont="1" applyFill="1" applyAlignment="1" applyProtection="1">
      <alignment horizontal="center" vertical="center"/>
    </xf>
    <xf numFmtId="0" fontId="41" fillId="24" borderId="15" xfId="0" applyFont="1" applyFill="1" applyBorder="1" applyAlignment="1" applyProtection="1">
      <alignment horizontal="left"/>
    </xf>
    <xf numFmtId="0" fontId="41" fillId="24" borderId="16" xfId="0" applyFont="1" applyFill="1" applyBorder="1" applyAlignment="1" applyProtection="1">
      <alignment horizontal="left"/>
    </xf>
    <xf numFmtId="0" fontId="41" fillId="24" borderId="16" xfId="0" applyFont="1" applyFill="1" applyBorder="1" applyProtection="1"/>
    <xf numFmtId="0" fontId="41" fillId="0" borderId="20" xfId="0" applyFont="1" applyBorder="1" applyAlignment="1" applyProtection="1">
      <alignment horizontal="left"/>
    </xf>
    <xf numFmtId="0" fontId="46" fillId="24" borderId="16" xfId="0" applyFont="1" applyFill="1" applyBorder="1" applyAlignment="1" applyProtection="1">
      <alignment horizontal="left"/>
    </xf>
    <xf numFmtId="0" fontId="41" fillId="24" borderId="27" xfId="0" applyFont="1" applyFill="1" applyBorder="1" applyProtection="1"/>
    <xf numFmtId="0" fontId="41" fillId="25" borderId="24" xfId="0" applyFont="1" applyFill="1" applyBorder="1" applyProtection="1"/>
    <xf numFmtId="0" fontId="52" fillId="25" borderId="0" xfId="0" applyFont="1" applyFill="1" applyAlignment="1" applyProtection="1">
      <alignment wrapText="1"/>
    </xf>
    <xf numFmtId="0" fontId="44" fillId="25" borderId="14" xfId="0" applyFont="1" applyFill="1" applyBorder="1" applyProtection="1"/>
    <xf numFmtId="0" fontId="50" fillId="24" borderId="0" xfId="0" applyFont="1" applyFill="1" applyAlignment="1" applyProtection="1">
      <alignment horizontal="right"/>
    </xf>
    <xf numFmtId="0" fontId="50" fillId="24" borderId="0" xfId="0" applyFont="1" applyFill="1" applyProtection="1"/>
    <xf numFmtId="3" fontId="50" fillId="0" borderId="14" xfId="0" applyNumberFormat="1" applyFont="1" applyBorder="1" applyAlignment="1" applyProtection="1">
      <alignment horizontal="right"/>
    </xf>
    <xf numFmtId="172" fontId="50" fillId="0" borderId="0" xfId="0" applyNumberFormat="1" applyFont="1" applyAlignment="1" applyProtection="1">
      <alignment horizontal="right"/>
    </xf>
    <xf numFmtId="3" fontId="50" fillId="25" borderId="0" xfId="0" applyNumberFormat="1" applyFont="1" applyFill="1" applyAlignment="1" applyProtection="1">
      <alignment horizontal="right"/>
    </xf>
    <xf numFmtId="0" fontId="50" fillId="24" borderId="27" xfId="0" applyFont="1" applyFill="1" applyBorder="1" applyProtection="1"/>
    <xf numFmtId="0" fontId="50" fillId="0" borderId="0" xfId="0" applyFont="1" applyAlignment="1" applyProtection="1">
      <alignment horizontal="center" vertical="center"/>
    </xf>
    <xf numFmtId="4" fontId="41" fillId="0" borderId="14" xfId="0" applyNumberFormat="1" applyFont="1" applyBorder="1" applyAlignment="1" applyProtection="1">
      <alignment horizontal="center" vertical="center"/>
    </xf>
    <xf numFmtId="10" fontId="41" fillId="0" borderId="0" xfId="341" applyNumberFormat="1" applyFont="1" applyAlignment="1" applyProtection="1">
      <alignment horizontal="center" vertical="center"/>
    </xf>
    <xf numFmtId="0" fontId="57" fillId="0" borderId="24" xfId="0" applyFont="1" applyBorder="1" applyAlignment="1" applyProtection="1">
      <alignment horizontal="center" vertical="center"/>
    </xf>
    <xf numFmtId="10" fontId="41" fillId="0" borderId="0" xfId="0" applyNumberFormat="1" applyFont="1" applyAlignment="1" applyProtection="1">
      <alignment vertical="center"/>
    </xf>
    <xf numFmtId="10" fontId="41" fillId="0" borderId="0" xfId="0" applyNumberFormat="1" applyFont="1" applyProtection="1"/>
    <xf numFmtId="10" fontId="41" fillId="0" borderId="0" xfId="184" applyNumberFormat="1" applyFont="1" applyAlignment="1" applyProtection="1">
      <alignment horizontal="center" vertical="center"/>
    </xf>
    <xf numFmtId="0" fontId="45" fillId="25" borderId="0" xfId="0" applyFont="1" applyFill="1" applyAlignment="1" applyProtection="1">
      <alignment horizontal="left" vertical="center" wrapText="1"/>
    </xf>
    <xf numFmtId="10" fontId="41" fillId="0" borderId="0" xfId="184" applyNumberFormat="1" applyFont="1" applyFill="1" applyAlignment="1" applyProtection="1">
      <alignment horizontal="center" vertical="center"/>
    </xf>
    <xf numFmtId="10" fontId="41" fillId="25" borderId="0" xfId="184" applyNumberFormat="1" applyFont="1" applyFill="1" applyBorder="1" applyAlignment="1" applyProtection="1">
      <alignment horizontal="center" vertical="center"/>
    </xf>
    <xf numFmtId="0" fontId="40" fillId="25" borderId="14" xfId="0" applyFont="1" applyFill="1" applyBorder="1" applyAlignment="1" applyProtection="1">
      <alignment horizontal="left"/>
    </xf>
    <xf numFmtId="0" fontId="40" fillId="25" borderId="0" xfId="0" applyFont="1" applyFill="1" applyAlignment="1" applyProtection="1">
      <alignment horizontal="left" wrapText="1"/>
    </xf>
    <xf numFmtId="4" fontId="40" fillId="25" borderId="14" xfId="0" applyNumberFormat="1" applyFont="1" applyFill="1" applyBorder="1" applyAlignment="1" applyProtection="1">
      <alignment horizontal="center" vertical="center"/>
    </xf>
    <xf numFmtId="4" fontId="40" fillId="25" borderId="17" xfId="0" applyNumberFormat="1" applyFont="1" applyFill="1" applyBorder="1" applyAlignment="1" applyProtection="1">
      <alignment horizontal="center" vertical="center"/>
    </xf>
    <xf numFmtId="10" fontId="40" fillId="0" borderId="0" xfId="184" applyNumberFormat="1" applyFont="1" applyFill="1" applyBorder="1" applyAlignment="1" applyProtection="1">
      <alignment horizontal="center" vertical="center"/>
    </xf>
    <xf numFmtId="10" fontId="58" fillId="0" borderId="24" xfId="0" applyNumberFormat="1" applyFont="1" applyBorder="1" applyAlignment="1" applyProtection="1">
      <alignment horizontal="center" vertical="center"/>
    </xf>
    <xf numFmtId="0" fontId="44" fillId="25" borderId="14" xfId="0" applyFont="1" applyFill="1" applyBorder="1" applyAlignment="1" applyProtection="1">
      <alignment horizontal="left"/>
    </xf>
    <xf numFmtId="0" fontId="41" fillId="25" borderId="0" xfId="0" applyFont="1" applyFill="1" applyAlignment="1" applyProtection="1">
      <alignment horizontal="left" wrapText="1"/>
    </xf>
    <xf numFmtId="4" fontId="41" fillId="25" borderId="14" xfId="0" applyNumberFormat="1" applyFont="1" applyFill="1" applyBorder="1" applyAlignment="1" applyProtection="1">
      <alignment horizontal="center" vertical="center"/>
    </xf>
    <xf numFmtId="10" fontId="41" fillId="0" borderId="0" xfId="341" applyNumberFormat="1" applyFont="1" applyAlignment="1" applyProtection="1">
      <alignment horizontal="center" vertical="center"/>
    </xf>
    <xf numFmtId="10" fontId="41" fillId="0" borderId="0" xfId="184" applyNumberFormat="1" applyFont="1" applyFill="1" applyBorder="1" applyAlignment="1" applyProtection="1">
      <alignment horizontal="center" vertical="center"/>
    </xf>
    <xf numFmtId="0" fontId="57" fillId="0" borderId="24" xfId="0" applyFont="1" applyBorder="1" applyAlignment="1" applyProtection="1">
      <alignment horizontal="center" vertical="center"/>
    </xf>
    <xf numFmtId="4" fontId="40" fillId="0" borderId="14" xfId="0" applyNumberFormat="1" applyFont="1" applyBorder="1" applyAlignment="1" applyProtection="1">
      <alignment horizontal="center" vertical="center"/>
    </xf>
    <xf numFmtId="0" fontId="41" fillId="25" borderId="14" xfId="0" applyFont="1" applyFill="1" applyBorder="1" applyAlignment="1" applyProtection="1">
      <alignment horizontal="left"/>
    </xf>
    <xf numFmtId="0" fontId="41" fillId="25" borderId="0" xfId="414" applyFont="1" applyFill="1" applyAlignment="1" applyProtection="1">
      <alignment horizontal="left" vertical="center" wrapText="1"/>
    </xf>
    <xf numFmtId="0" fontId="56" fillId="0" borderId="24" xfId="0" applyFont="1" applyBorder="1" applyAlignment="1" applyProtection="1">
      <alignment horizontal="center" vertical="center"/>
    </xf>
    <xf numFmtId="4" fontId="58" fillId="25" borderId="24" xfId="0" applyNumberFormat="1" applyFont="1" applyFill="1" applyBorder="1" applyAlignment="1" applyProtection="1">
      <alignment vertical="center"/>
    </xf>
    <xf numFmtId="0" fontId="45" fillId="25" borderId="0" xfId="0" applyFont="1" applyFill="1" applyAlignment="1" applyProtection="1">
      <alignment horizontal="left" wrapText="1"/>
    </xf>
    <xf numFmtId="4" fontId="41" fillId="25" borderId="24" xfId="0" applyNumberFormat="1" applyFont="1" applyFill="1" applyBorder="1" applyProtection="1"/>
    <xf numFmtId="0" fontId="40" fillId="24" borderId="14" xfId="0" applyFont="1" applyFill="1" applyBorder="1" applyAlignment="1" applyProtection="1">
      <alignment horizontal="left"/>
    </xf>
    <xf numFmtId="0" fontId="40" fillId="24" borderId="0" xfId="0" applyFont="1" applyFill="1" applyAlignment="1" applyProtection="1">
      <alignment horizontal="left" wrapText="1"/>
    </xf>
    <xf numFmtId="0" fontId="41" fillId="24" borderId="0" xfId="0" applyFont="1" applyFill="1" applyAlignment="1" applyProtection="1">
      <alignment horizontal="center" vertical="center"/>
    </xf>
    <xf numFmtId="0" fontId="40" fillId="24" borderId="0" xfId="0" applyFont="1" applyFill="1" applyAlignment="1" applyProtection="1">
      <alignment horizontal="left"/>
    </xf>
    <xf numFmtId="4" fontId="40" fillId="24" borderId="14" xfId="0" applyNumberFormat="1" applyFont="1" applyFill="1" applyBorder="1" applyAlignment="1" applyProtection="1">
      <alignment horizontal="center" vertical="center"/>
    </xf>
    <xf numFmtId="4" fontId="40" fillId="24" borderId="0" xfId="0" applyNumberFormat="1" applyFont="1" applyFill="1" applyAlignment="1" applyProtection="1">
      <alignment horizontal="center" vertical="center"/>
    </xf>
    <xf numFmtId="4" fontId="40" fillId="24" borderId="17" xfId="0" applyNumberFormat="1" applyFont="1" applyFill="1" applyBorder="1" applyAlignment="1" applyProtection="1">
      <alignment horizontal="center" vertical="center"/>
    </xf>
    <xf numFmtId="0" fontId="40" fillId="24" borderId="13" xfId="0" applyFont="1" applyFill="1" applyBorder="1" applyAlignment="1" applyProtection="1">
      <alignment horizontal="left"/>
    </xf>
    <xf numFmtId="0" fontId="40" fillId="24" borderId="10" xfId="0" applyFont="1" applyFill="1" applyBorder="1" applyAlignment="1" applyProtection="1">
      <alignment horizontal="left"/>
    </xf>
    <xf numFmtId="0" fontId="40" fillId="24" borderId="10" xfId="0" applyFont="1" applyFill="1" applyBorder="1" applyAlignment="1" applyProtection="1">
      <alignment horizontal="left" vertical="center"/>
    </xf>
    <xf numFmtId="4" fontId="41" fillId="24" borderId="10" xfId="0" applyNumberFormat="1" applyFont="1" applyFill="1" applyBorder="1" applyAlignment="1" applyProtection="1">
      <alignment horizontal="center" vertical="center"/>
    </xf>
    <xf numFmtId="4" fontId="40" fillId="24" borderId="13" xfId="0" applyNumberFormat="1" applyFont="1" applyFill="1" applyBorder="1" applyAlignment="1" applyProtection="1">
      <alignment horizontal="center" vertical="center"/>
    </xf>
    <xf numFmtId="0" fontId="40" fillId="25" borderId="29" xfId="0" applyFont="1" applyFill="1" applyBorder="1" applyAlignment="1" applyProtection="1">
      <alignment horizontal="center" vertical="center"/>
    </xf>
    <xf numFmtId="0" fontId="40" fillId="25" borderId="11" xfId="0" applyFont="1" applyFill="1" applyBorder="1" applyProtection="1"/>
    <xf numFmtId="0" fontId="40" fillId="24" borderId="0" xfId="0" applyFont="1" applyFill="1" applyProtection="1"/>
    <xf numFmtId="0" fontId="40" fillId="24" borderId="0" xfId="0" applyFont="1" applyFill="1" applyAlignment="1" applyProtection="1">
      <alignment horizontal="center" vertical="center"/>
    </xf>
    <xf numFmtId="0" fontId="44" fillId="24" borderId="0" xfId="0" applyFont="1" applyFill="1" applyAlignment="1" applyProtection="1">
      <alignment horizontal="left" vertical="center"/>
    </xf>
    <xf numFmtId="167" fontId="41" fillId="0" borderId="0" xfId="0" applyNumberFormat="1" applyFont="1" applyProtection="1"/>
    <xf numFmtId="0" fontId="45" fillId="0" borderId="0" xfId="0" applyFont="1" applyAlignment="1" applyProtection="1">
      <alignment vertical="center"/>
    </xf>
    <xf numFmtId="0" fontId="46" fillId="0" borderId="0" xfId="0" applyFont="1" applyAlignment="1" applyProtection="1">
      <alignment vertical="center"/>
    </xf>
    <xf numFmtId="0" fontId="46" fillId="0" borderId="0" xfId="0" applyFont="1" applyAlignment="1" applyProtection="1">
      <alignment vertical="center" wrapText="1"/>
    </xf>
    <xf numFmtId="0" fontId="42" fillId="0" borderId="0" xfId="0" applyFont="1" applyAlignment="1" applyProtection="1">
      <alignment vertical="center"/>
    </xf>
    <xf numFmtId="0" fontId="40" fillId="0" borderId="0" xfId="0" applyFont="1" applyAlignment="1" applyProtection="1">
      <alignment vertical="center" wrapText="1"/>
    </xf>
    <xf numFmtId="0" fontId="41" fillId="24" borderId="0" xfId="0" applyFont="1" applyFill="1" applyAlignment="1" applyProtection="1">
      <alignment horizontal="left"/>
    </xf>
    <xf numFmtId="14" fontId="52" fillId="25" borderId="0" xfId="0" applyNumberFormat="1" applyFont="1" applyFill="1" applyAlignment="1" applyProtection="1">
      <alignment horizontal="center"/>
    </xf>
    <xf numFmtId="0" fontId="51" fillId="24" borderId="0" xfId="0" applyFont="1" applyFill="1" applyProtection="1"/>
    <xf numFmtId="0" fontId="52" fillId="24" borderId="0" xfId="0" applyFont="1" applyFill="1" applyAlignment="1" applyProtection="1">
      <alignment horizontal="center"/>
    </xf>
    <xf numFmtId="0" fontId="52" fillId="0" borderId="0" xfId="0" applyFont="1" applyAlignment="1" applyProtection="1">
      <alignment horizontal="center" wrapText="1"/>
    </xf>
    <xf numFmtId="0" fontId="42" fillId="0" borderId="0" xfId="0" applyFont="1" applyAlignment="1" applyProtection="1">
      <alignment horizontal="center" wrapText="1"/>
    </xf>
    <xf numFmtId="0" fontId="40" fillId="0" borderId="0" xfId="0" applyFont="1" applyAlignment="1" applyProtection="1">
      <alignment horizontal="center" wrapText="1"/>
    </xf>
    <xf numFmtId="174" fontId="46" fillId="0" borderId="0" xfId="0" applyNumberFormat="1" applyFont="1" applyProtection="1"/>
    <xf numFmtId="173" fontId="46" fillId="0" borderId="0" xfId="0" applyNumberFormat="1" applyFont="1" applyProtection="1"/>
    <xf numFmtId="174" fontId="45" fillId="0" borderId="0" xfId="0" applyNumberFormat="1" applyFont="1" applyProtection="1"/>
    <xf numFmtId="173" fontId="41" fillId="0" borderId="0" xfId="0" applyNumberFormat="1" applyFont="1" applyProtection="1"/>
  </cellXfs>
  <cellStyles count="4608">
    <cellStyle name="0,0_x000a__x000a_NA_x000a__x000a_ 2" xfId="639" xr:uid="{7EE2266C-1948-4977-88BC-DF1E4603F6C8}"/>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Énfasis1" xfId="7" builtinId="30" customBuiltin="1"/>
    <cellStyle name="20% - Énfasis1 2" xfId="8" xr:uid="{00000000-0005-0000-0000-000007000000}"/>
    <cellStyle name="20% - Énfasis1 3" xfId="9" xr:uid="{00000000-0005-0000-0000-000008000000}"/>
    <cellStyle name="20% - Énfasis1 4" xfId="10" xr:uid="{00000000-0005-0000-0000-000009000000}"/>
    <cellStyle name="20% - Énfasis1 5" xfId="226" xr:uid="{00000000-0005-0000-0000-00000A000000}"/>
    <cellStyle name="20% - Énfasis2" xfId="11" builtinId="34" customBuiltin="1"/>
    <cellStyle name="20% - Énfasis2 2" xfId="12" xr:uid="{00000000-0005-0000-0000-00000C000000}"/>
    <cellStyle name="20% - Énfasis2 3" xfId="13" xr:uid="{00000000-0005-0000-0000-00000D000000}"/>
    <cellStyle name="20% - Énfasis2 4" xfId="14" xr:uid="{00000000-0005-0000-0000-00000E000000}"/>
    <cellStyle name="20% - Énfasis2 5" xfId="227" xr:uid="{00000000-0005-0000-0000-00000F000000}"/>
    <cellStyle name="20% - Énfasis3" xfId="15" builtinId="38" customBuiltin="1"/>
    <cellStyle name="20% - Énfasis3 2" xfId="16" xr:uid="{00000000-0005-0000-0000-000011000000}"/>
    <cellStyle name="20% - Énfasis3 3" xfId="17" xr:uid="{00000000-0005-0000-0000-000012000000}"/>
    <cellStyle name="20% - Énfasis3 4" xfId="18" xr:uid="{00000000-0005-0000-0000-000013000000}"/>
    <cellStyle name="20% - Énfasis3 5" xfId="228" xr:uid="{00000000-0005-0000-0000-000014000000}"/>
    <cellStyle name="20% - Énfasis4" xfId="19" builtinId="42" customBuiltin="1"/>
    <cellStyle name="20% - Énfasis4 2" xfId="20" xr:uid="{00000000-0005-0000-0000-000016000000}"/>
    <cellStyle name="20% - Énfasis4 3" xfId="21" xr:uid="{00000000-0005-0000-0000-000017000000}"/>
    <cellStyle name="20% - Énfasis4 4" xfId="22" xr:uid="{00000000-0005-0000-0000-000018000000}"/>
    <cellStyle name="20% - Énfasis4 5" xfId="229" xr:uid="{00000000-0005-0000-0000-000019000000}"/>
    <cellStyle name="20% - Énfasis5" xfId="23" builtinId="46" customBuiltin="1"/>
    <cellStyle name="20% - Énfasis5 2" xfId="24" xr:uid="{00000000-0005-0000-0000-00001B000000}"/>
    <cellStyle name="20% - Énfasis5 3" xfId="25" xr:uid="{00000000-0005-0000-0000-00001C000000}"/>
    <cellStyle name="20% - Énfasis5 4" xfId="26" xr:uid="{00000000-0005-0000-0000-00001D000000}"/>
    <cellStyle name="20% - Énfasis5 5" xfId="230" xr:uid="{00000000-0005-0000-0000-00001E000000}"/>
    <cellStyle name="20% - Énfasis6" xfId="27" builtinId="50" customBuiltin="1"/>
    <cellStyle name="20% - Énfasis6 2" xfId="28" xr:uid="{00000000-0005-0000-0000-000020000000}"/>
    <cellStyle name="20% - Énfasis6 3" xfId="29" xr:uid="{00000000-0005-0000-0000-000021000000}"/>
    <cellStyle name="20% - Énfasis6 4" xfId="30" xr:uid="{00000000-0005-0000-0000-000022000000}"/>
    <cellStyle name="20% - Énfasis6 5" xfId="231" xr:uid="{00000000-0005-0000-0000-000023000000}"/>
    <cellStyle name="40% - Accent1" xfId="31" xr:uid="{00000000-0005-0000-0000-000024000000}"/>
    <cellStyle name="40% - Accent2" xfId="32" xr:uid="{00000000-0005-0000-0000-000025000000}"/>
    <cellStyle name="40% - Accent3" xfId="33" xr:uid="{00000000-0005-0000-0000-000026000000}"/>
    <cellStyle name="40% - Accent4" xfId="34" xr:uid="{00000000-0005-0000-0000-000027000000}"/>
    <cellStyle name="40% - Accent5" xfId="35" xr:uid="{00000000-0005-0000-0000-000028000000}"/>
    <cellStyle name="40% - Accent6" xfId="36" xr:uid="{00000000-0005-0000-0000-000029000000}"/>
    <cellStyle name="40% - Énfasis1" xfId="37" builtinId="31" customBuiltin="1"/>
    <cellStyle name="40% - Énfasis1 2" xfId="38" xr:uid="{00000000-0005-0000-0000-00002B000000}"/>
    <cellStyle name="40% - Énfasis1 3" xfId="39" xr:uid="{00000000-0005-0000-0000-00002C000000}"/>
    <cellStyle name="40% - Énfasis1 4" xfId="40" xr:uid="{00000000-0005-0000-0000-00002D000000}"/>
    <cellStyle name="40% - Énfasis1 5" xfId="232" xr:uid="{00000000-0005-0000-0000-00002E000000}"/>
    <cellStyle name="40% - Énfasis2" xfId="41" builtinId="35" customBuiltin="1"/>
    <cellStyle name="40% - Énfasis2 2" xfId="42" xr:uid="{00000000-0005-0000-0000-000030000000}"/>
    <cellStyle name="40% - Énfasis2 3" xfId="43" xr:uid="{00000000-0005-0000-0000-000031000000}"/>
    <cellStyle name="40% - Énfasis2 4" xfId="44" xr:uid="{00000000-0005-0000-0000-000032000000}"/>
    <cellStyle name="40% - Énfasis2 5" xfId="233" xr:uid="{00000000-0005-0000-0000-000033000000}"/>
    <cellStyle name="40% - Énfasis3" xfId="45" builtinId="39" customBuiltin="1"/>
    <cellStyle name="40% - Énfasis3 2" xfId="46" xr:uid="{00000000-0005-0000-0000-000035000000}"/>
    <cellStyle name="40% - Énfasis3 3" xfId="47" xr:uid="{00000000-0005-0000-0000-000036000000}"/>
    <cellStyle name="40% - Énfasis3 4" xfId="48" xr:uid="{00000000-0005-0000-0000-000037000000}"/>
    <cellStyle name="40% - Énfasis3 5" xfId="234" xr:uid="{00000000-0005-0000-0000-000038000000}"/>
    <cellStyle name="40% - Énfasis4" xfId="49" builtinId="43" customBuiltin="1"/>
    <cellStyle name="40% - Énfasis4 2" xfId="50" xr:uid="{00000000-0005-0000-0000-00003A000000}"/>
    <cellStyle name="40% - Énfasis4 3" xfId="51" xr:uid="{00000000-0005-0000-0000-00003B000000}"/>
    <cellStyle name="40% - Énfasis4 4" xfId="52" xr:uid="{00000000-0005-0000-0000-00003C000000}"/>
    <cellStyle name="40% - Énfasis4 5" xfId="235" xr:uid="{00000000-0005-0000-0000-00003D000000}"/>
    <cellStyle name="40% - Énfasis5" xfId="53" builtinId="47" customBuiltin="1"/>
    <cellStyle name="40% - Énfasis5 2" xfId="54" xr:uid="{00000000-0005-0000-0000-00003F000000}"/>
    <cellStyle name="40% - Énfasis5 3" xfId="55" xr:uid="{00000000-0005-0000-0000-000040000000}"/>
    <cellStyle name="40% - Énfasis5 4" xfId="56" xr:uid="{00000000-0005-0000-0000-000041000000}"/>
    <cellStyle name="40% - Énfasis5 5" xfId="236" xr:uid="{00000000-0005-0000-0000-000042000000}"/>
    <cellStyle name="40% - Énfasis6" xfId="57" builtinId="51" customBuiltin="1"/>
    <cellStyle name="40% - Énfasis6 2" xfId="58" xr:uid="{00000000-0005-0000-0000-000044000000}"/>
    <cellStyle name="40% - Énfasis6 3" xfId="59" xr:uid="{00000000-0005-0000-0000-000045000000}"/>
    <cellStyle name="40% - Énfasis6 4" xfId="60" xr:uid="{00000000-0005-0000-0000-000046000000}"/>
    <cellStyle name="40% - Énfasis6 5" xfId="237" xr:uid="{00000000-0005-0000-0000-000047000000}"/>
    <cellStyle name="60% - Accent1" xfId="61" xr:uid="{00000000-0005-0000-0000-000048000000}"/>
    <cellStyle name="60% - Accent2" xfId="62" xr:uid="{00000000-0005-0000-0000-000049000000}"/>
    <cellStyle name="60% - Accent3" xfId="63" xr:uid="{00000000-0005-0000-0000-00004A000000}"/>
    <cellStyle name="60% - Accent4" xfId="64" xr:uid="{00000000-0005-0000-0000-00004B000000}"/>
    <cellStyle name="60% - Accent5" xfId="65" xr:uid="{00000000-0005-0000-0000-00004C000000}"/>
    <cellStyle name="60% - Accent6" xfId="66" xr:uid="{00000000-0005-0000-0000-00004D000000}"/>
    <cellStyle name="60% - Énfasis1" xfId="67" builtinId="32" customBuiltin="1"/>
    <cellStyle name="60% - Énfasis1 2" xfId="68" xr:uid="{00000000-0005-0000-0000-00004F000000}"/>
    <cellStyle name="60% - Énfasis1 3" xfId="69" xr:uid="{00000000-0005-0000-0000-000050000000}"/>
    <cellStyle name="60% - Énfasis1 4" xfId="70" xr:uid="{00000000-0005-0000-0000-000051000000}"/>
    <cellStyle name="60% - Énfasis1 5" xfId="238" xr:uid="{00000000-0005-0000-0000-000052000000}"/>
    <cellStyle name="60% - Énfasis2" xfId="71" builtinId="36" customBuiltin="1"/>
    <cellStyle name="60% - Énfasis2 2" xfId="72" xr:uid="{00000000-0005-0000-0000-000054000000}"/>
    <cellStyle name="60% - Énfasis2 3" xfId="73" xr:uid="{00000000-0005-0000-0000-000055000000}"/>
    <cellStyle name="60% - Énfasis2 4" xfId="74" xr:uid="{00000000-0005-0000-0000-000056000000}"/>
    <cellStyle name="60% - Énfasis2 5" xfId="239" xr:uid="{00000000-0005-0000-0000-000057000000}"/>
    <cellStyle name="60% - Énfasis3" xfId="75" builtinId="40" customBuiltin="1"/>
    <cellStyle name="60% - Énfasis3 2" xfId="76" xr:uid="{00000000-0005-0000-0000-000059000000}"/>
    <cellStyle name="60% - Énfasis3 3" xfId="77" xr:uid="{00000000-0005-0000-0000-00005A000000}"/>
    <cellStyle name="60% - Énfasis3 4" xfId="78" xr:uid="{00000000-0005-0000-0000-00005B000000}"/>
    <cellStyle name="60% - Énfasis3 5" xfId="240" xr:uid="{00000000-0005-0000-0000-00005C000000}"/>
    <cellStyle name="60% - Énfasis4" xfId="79" builtinId="44" customBuiltin="1"/>
    <cellStyle name="60% - Énfasis4 2" xfId="80" xr:uid="{00000000-0005-0000-0000-00005E000000}"/>
    <cellStyle name="60% - Énfasis4 3" xfId="81" xr:uid="{00000000-0005-0000-0000-00005F000000}"/>
    <cellStyle name="60% - Énfasis4 4" xfId="82" xr:uid="{00000000-0005-0000-0000-000060000000}"/>
    <cellStyle name="60% - Énfasis4 5" xfId="241" xr:uid="{00000000-0005-0000-0000-000061000000}"/>
    <cellStyle name="60% - Énfasis5" xfId="83" builtinId="48" customBuiltin="1"/>
    <cellStyle name="60% - Énfasis5 2" xfId="84" xr:uid="{00000000-0005-0000-0000-000063000000}"/>
    <cellStyle name="60% - Énfasis5 3" xfId="85" xr:uid="{00000000-0005-0000-0000-000064000000}"/>
    <cellStyle name="60% - Énfasis5 4" xfId="86" xr:uid="{00000000-0005-0000-0000-000065000000}"/>
    <cellStyle name="60% - Énfasis5 5" xfId="242" xr:uid="{00000000-0005-0000-0000-000066000000}"/>
    <cellStyle name="60% - Énfasis6" xfId="87" builtinId="52" customBuiltin="1"/>
    <cellStyle name="60% - Énfasis6 2" xfId="88" xr:uid="{00000000-0005-0000-0000-000068000000}"/>
    <cellStyle name="60% - Énfasis6 3" xfId="89" xr:uid="{00000000-0005-0000-0000-000069000000}"/>
    <cellStyle name="60% - Énfasis6 4" xfId="90" xr:uid="{00000000-0005-0000-0000-00006A000000}"/>
    <cellStyle name="60% - Énfasis6 5" xfId="243" xr:uid="{00000000-0005-0000-0000-00006B000000}"/>
    <cellStyle name="Accent1" xfId="91" xr:uid="{00000000-0005-0000-0000-00006C000000}"/>
    <cellStyle name="Accent2" xfId="92" xr:uid="{00000000-0005-0000-0000-00006D000000}"/>
    <cellStyle name="Accent3" xfId="93" xr:uid="{00000000-0005-0000-0000-00006E000000}"/>
    <cellStyle name="Accent4" xfId="94" xr:uid="{00000000-0005-0000-0000-00006F000000}"/>
    <cellStyle name="Accent5" xfId="95" xr:uid="{00000000-0005-0000-0000-000070000000}"/>
    <cellStyle name="Accent6" xfId="96" xr:uid="{00000000-0005-0000-0000-000071000000}"/>
    <cellStyle name="Bad" xfId="97" xr:uid="{00000000-0005-0000-0000-000072000000}"/>
    <cellStyle name="Buena 2" xfId="99" xr:uid="{00000000-0005-0000-0000-000073000000}"/>
    <cellStyle name="Buena 3" xfId="100" xr:uid="{00000000-0005-0000-0000-000074000000}"/>
    <cellStyle name="Buena 4" xfId="101" xr:uid="{00000000-0005-0000-0000-000075000000}"/>
    <cellStyle name="Buena 5" xfId="244" xr:uid="{00000000-0005-0000-0000-000076000000}"/>
    <cellStyle name="Bueno" xfId="98" builtinId="26" customBuiltin="1"/>
    <cellStyle name="Calculation" xfId="102" xr:uid="{00000000-0005-0000-0000-000078000000}"/>
    <cellStyle name="Cálculo" xfId="103" builtinId="22" customBuiltin="1"/>
    <cellStyle name="Cálculo 2" xfId="104" xr:uid="{00000000-0005-0000-0000-00007A000000}"/>
    <cellStyle name="Cálculo 3" xfId="105" xr:uid="{00000000-0005-0000-0000-00007B000000}"/>
    <cellStyle name="Cálculo 4" xfId="106" xr:uid="{00000000-0005-0000-0000-00007C000000}"/>
    <cellStyle name="Cálculo 5" xfId="245" xr:uid="{00000000-0005-0000-0000-00007D000000}"/>
    <cellStyle name="Celda de comprobación" xfId="107" builtinId="23" customBuiltin="1"/>
    <cellStyle name="Celda de comprobación 2" xfId="108" xr:uid="{00000000-0005-0000-0000-00007F000000}"/>
    <cellStyle name="Celda de comprobación 3" xfId="109" xr:uid="{00000000-0005-0000-0000-000080000000}"/>
    <cellStyle name="Celda de comprobación 4" xfId="110" xr:uid="{00000000-0005-0000-0000-000081000000}"/>
    <cellStyle name="Celda de comprobación 5" xfId="246" xr:uid="{00000000-0005-0000-0000-000082000000}"/>
    <cellStyle name="Celda vinculada" xfId="111" builtinId="24" customBuiltin="1"/>
    <cellStyle name="Celda vinculada 2" xfId="112" xr:uid="{00000000-0005-0000-0000-000084000000}"/>
    <cellStyle name="Celda vinculada 3" xfId="113" xr:uid="{00000000-0005-0000-0000-000085000000}"/>
    <cellStyle name="Celda vinculada 4" xfId="114" xr:uid="{00000000-0005-0000-0000-000086000000}"/>
    <cellStyle name="Celda vinculada 5" xfId="247" xr:uid="{00000000-0005-0000-0000-000087000000}"/>
    <cellStyle name="Check Cell" xfId="115" xr:uid="{00000000-0005-0000-0000-000088000000}"/>
    <cellStyle name="Comma 2" xfId="660" xr:uid="{C0FA391B-9D55-4FF4-B80A-03119BC16257}"/>
    <cellStyle name="Comma 2 2" xfId="814" xr:uid="{DEB88533-BB53-4971-87CB-F06C8B5C4DCD}"/>
    <cellStyle name="Comma 3" xfId="818" xr:uid="{1CDF161D-0B48-4D70-BB29-D6A31A9CF276}"/>
    <cellStyle name="Comma 3 2" xfId="1337" xr:uid="{7DB006D9-2387-411F-9345-39E2E12738AE}"/>
    <cellStyle name="Comma 3 2 2" xfId="2367" xr:uid="{45E1E1D5-6808-406E-B042-F4A4801F70A0}"/>
    <cellStyle name="Comma 3 2 2 2" xfId="4428" xr:uid="{778090F0-E209-4D86-A9FD-C7C74C99DFC8}"/>
    <cellStyle name="Comma 3 2 3" xfId="3398" xr:uid="{FC4B4DD1-BFB6-411E-8E4E-FEEF58A53F93}"/>
    <cellStyle name="Comma 3 3" xfId="1852" xr:uid="{11DE9EB0-F6C1-4629-AB9F-C9E0E739B6CF}"/>
    <cellStyle name="Comma 3 3 2" xfId="3913" xr:uid="{FD4F5D6B-F761-4CC0-A0B4-DF8BA7B49B34}"/>
    <cellStyle name="Comma 3 4" xfId="2883" xr:uid="{DA9341E2-D867-415E-84FD-870F38F61BFB}"/>
    <cellStyle name="Currency 2" xfId="662" xr:uid="{9F0C77D4-0349-4D42-B0E4-08FFFF1EA39D}"/>
    <cellStyle name="Encabezado 1" xfId="202" builtinId="16" customBuiltin="1"/>
    <cellStyle name="Encabezado 4" xfId="116" builtinId="19" customBuiltin="1"/>
    <cellStyle name="Encabezado 4 2" xfId="117" xr:uid="{00000000-0005-0000-0000-00008B000000}"/>
    <cellStyle name="Encabezado 4 3" xfId="118" xr:uid="{00000000-0005-0000-0000-00008C000000}"/>
    <cellStyle name="Encabezado 4 4" xfId="119" xr:uid="{00000000-0005-0000-0000-00008D000000}"/>
    <cellStyle name="Encabezado 4 5" xfId="248" xr:uid="{00000000-0005-0000-0000-00008E000000}"/>
    <cellStyle name="Énfasis1" xfId="120" builtinId="29" customBuiltin="1"/>
    <cellStyle name="Énfasis1 2" xfId="121" xr:uid="{00000000-0005-0000-0000-000090000000}"/>
    <cellStyle name="Énfasis1 3" xfId="122" xr:uid="{00000000-0005-0000-0000-000091000000}"/>
    <cellStyle name="Énfasis1 4" xfId="123" xr:uid="{00000000-0005-0000-0000-000092000000}"/>
    <cellStyle name="Énfasis1 5" xfId="249" xr:uid="{00000000-0005-0000-0000-000093000000}"/>
    <cellStyle name="Énfasis2" xfId="124" builtinId="33" customBuiltin="1"/>
    <cellStyle name="Énfasis2 2" xfId="125" xr:uid="{00000000-0005-0000-0000-000095000000}"/>
    <cellStyle name="Énfasis2 3" xfId="126" xr:uid="{00000000-0005-0000-0000-000096000000}"/>
    <cellStyle name="Énfasis2 4" xfId="127" xr:uid="{00000000-0005-0000-0000-000097000000}"/>
    <cellStyle name="Énfasis2 5" xfId="250" xr:uid="{00000000-0005-0000-0000-000098000000}"/>
    <cellStyle name="Énfasis3" xfId="128" builtinId="37" customBuiltin="1"/>
    <cellStyle name="Énfasis3 2" xfId="129" xr:uid="{00000000-0005-0000-0000-00009A000000}"/>
    <cellStyle name="Énfasis3 3" xfId="130" xr:uid="{00000000-0005-0000-0000-00009B000000}"/>
    <cellStyle name="Énfasis3 4" xfId="131" xr:uid="{00000000-0005-0000-0000-00009C000000}"/>
    <cellStyle name="Énfasis3 5" xfId="251" xr:uid="{00000000-0005-0000-0000-00009D000000}"/>
    <cellStyle name="Énfasis4" xfId="132" builtinId="41" customBuiltin="1"/>
    <cellStyle name="Énfasis4 2" xfId="133" xr:uid="{00000000-0005-0000-0000-00009F000000}"/>
    <cellStyle name="Énfasis4 3" xfId="134" xr:uid="{00000000-0005-0000-0000-0000A0000000}"/>
    <cellStyle name="Énfasis4 4" xfId="135" xr:uid="{00000000-0005-0000-0000-0000A1000000}"/>
    <cellStyle name="Énfasis4 5" xfId="252" xr:uid="{00000000-0005-0000-0000-0000A2000000}"/>
    <cellStyle name="Énfasis5" xfId="136" builtinId="45" customBuiltin="1"/>
    <cellStyle name="Énfasis5 2" xfId="137" xr:uid="{00000000-0005-0000-0000-0000A4000000}"/>
    <cellStyle name="Énfasis5 3" xfId="138" xr:uid="{00000000-0005-0000-0000-0000A5000000}"/>
    <cellStyle name="Énfasis5 4" xfId="139" xr:uid="{00000000-0005-0000-0000-0000A6000000}"/>
    <cellStyle name="Énfasis5 5" xfId="253" xr:uid="{00000000-0005-0000-0000-0000A7000000}"/>
    <cellStyle name="Énfasis6" xfId="140" builtinId="49" customBuiltin="1"/>
    <cellStyle name="Énfasis6 2" xfId="141" xr:uid="{00000000-0005-0000-0000-0000A9000000}"/>
    <cellStyle name="Énfasis6 3" xfId="142" xr:uid="{00000000-0005-0000-0000-0000AA000000}"/>
    <cellStyle name="Énfasis6 4" xfId="143" xr:uid="{00000000-0005-0000-0000-0000AB000000}"/>
    <cellStyle name="Énfasis6 5" xfId="254" xr:uid="{00000000-0005-0000-0000-0000AC000000}"/>
    <cellStyle name="Entrada" xfId="144" builtinId="20" customBuiltin="1"/>
    <cellStyle name="Entrada 2" xfId="145" xr:uid="{00000000-0005-0000-0000-0000AE000000}"/>
    <cellStyle name="Entrada 3" xfId="146" xr:uid="{00000000-0005-0000-0000-0000AF000000}"/>
    <cellStyle name="Entrada 4" xfId="147" xr:uid="{00000000-0005-0000-0000-0000B0000000}"/>
    <cellStyle name="Entrada 5" xfId="255" xr:uid="{00000000-0005-0000-0000-0000B1000000}"/>
    <cellStyle name="Euro" xfId="148" xr:uid="{00000000-0005-0000-0000-0000B2000000}"/>
    <cellStyle name="Euro 2" xfId="149" xr:uid="{00000000-0005-0000-0000-0000B3000000}"/>
    <cellStyle name="Euro 2 2" xfId="640" xr:uid="{28BEC4A3-2C3D-4F1F-9932-595C9AD3991A}"/>
    <cellStyle name="Euro 3" xfId="275" xr:uid="{00000000-0005-0000-0000-0000B4000000}"/>
    <cellStyle name="Euro 3 2" xfId="370" xr:uid="{00000000-0005-0000-0000-0000B5000000}"/>
    <cellStyle name="Euro 4" xfId="303" xr:uid="{00000000-0005-0000-0000-0000B6000000}"/>
    <cellStyle name="Explanatory Text" xfId="150" xr:uid="{00000000-0005-0000-0000-0000B7000000}"/>
    <cellStyle name="Good" xfId="151" xr:uid="{00000000-0005-0000-0000-0000B8000000}"/>
    <cellStyle name="Heading 1" xfId="152" xr:uid="{00000000-0005-0000-0000-0000B9000000}"/>
    <cellStyle name="Heading 2" xfId="153" xr:uid="{00000000-0005-0000-0000-0000BA000000}"/>
    <cellStyle name="Heading 3" xfId="154" xr:uid="{00000000-0005-0000-0000-0000BB000000}"/>
    <cellStyle name="Heading 4" xfId="155" xr:uid="{00000000-0005-0000-0000-0000BC000000}"/>
    <cellStyle name="Hipervínculo" xfId="415" builtinId="8"/>
    <cellStyle name="Hipervínculo 2" xfId="996" xr:uid="{D6901786-5FBA-43ED-9366-42C43137F102}"/>
    <cellStyle name="Incorrecto" xfId="156" builtinId="27" customBuiltin="1"/>
    <cellStyle name="Incorrecto 2" xfId="157" xr:uid="{00000000-0005-0000-0000-0000BE000000}"/>
    <cellStyle name="Incorrecto 3" xfId="158" xr:uid="{00000000-0005-0000-0000-0000BF000000}"/>
    <cellStyle name="Incorrecto 4" xfId="159" xr:uid="{00000000-0005-0000-0000-0000C0000000}"/>
    <cellStyle name="Incorrecto 5" xfId="256" xr:uid="{00000000-0005-0000-0000-0000C1000000}"/>
    <cellStyle name="Input" xfId="160" xr:uid="{00000000-0005-0000-0000-0000C2000000}"/>
    <cellStyle name="Linked Cell" xfId="161" xr:uid="{00000000-0005-0000-0000-0000C3000000}"/>
    <cellStyle name="Millares" xfId="416" builtinId="3"/>
    <cellStyle name="Millares [0] 2" xfId="618" xr:uid="{6A41C9EB-CB39-46EF-B23E-63FA194DC88B}"/>
    <cellStyle name="Millares [0] 3" xfId="619" xr:uid="{1CAF548A-AC2B-4E5D-95CC-28BFD030AB7C}"/>
    <cellStyle name="Millares [0] 3 2" xfId="790" xr:uid="{D18523CE-0E81-46E9-8E93-60D8962C57D2}"/>
    <cellStyle name="Millares [0] 3 2 2" xfId="974" xr:uid="{9F9F737C-81F8-41FB-8CAB-D84398801367}"/>
    <cellStyle name="Millares [0] 3 3" xfId="822" xr:uid="{4A1030A8-12C4-4B88-A332-C53CDA39669A}"/>
    <cellStyle name="Millares [0] 4" xfId="784" xr:uid="{AF1BF7C6-8639-46DB-8BFA-77F8F86CCE14}"/>
    <cellStyle name="Millares [0] 4 2" xfId="968" xr:uid="{DADD08CB-C62B-4998-93D9-3C5B6ADF7C83}"/>
    <cellStyle name="Millares [0] 4 2 2" xfId="1486" xr:uid="{FD60E30D-FB5B-4478-AF47-C5ACF087E2BB}"/>
    <cellStyle name="Millares [0] 4 2 2 2" xfId="2516" xr:uid="{367DC9AF-521C-46CB-9199-A0631A394A5A}"/>
    <cellStyle name="Millares [0] 4 2 2 2 2" xfId="4577" xr:uid="{E12F1792-F26E-48D5-8DA5-DC41418AB382}"/>
    <cellStyle name="Millares [0] 4 2 2 3" xfId="3547" xr:uid="{DCCCF558-14F8-4756-88FD-EA387E2163AA}"/>
    <cellStyle name="Millares [0] 4 2 3" xfId="2001" xr:uid="{C4157B0C-32DE-45CC-B479-645BAE419B5C}"/>
    <cellStyle name="Millares [0] 4 2 3 2" xfId="4062" xr:uid="{A3D62F78-D6E1-4B52-B1D6-D753F0AA4776}"/>
    <cellStyle name="Millares [0] 4 2 4" xfId="3032" xr:uid="{1930871E-B2D4-4ECC-9EE3-80C2BFC61B9B}"/>
    <cellStyle name="Millares [0] 4 3" xfId="1310" xr:uid="{92E60703-7EBE-413C-8C92-944B04630464}"/>
    <cellStyle name="Millares [0] 4 3 2" xfId="2340" xr:uid="{33D9B891-0DB5-4DC4-BCF7-A99E1A756E76}"/>
    <cellStyle name="Millares [0] 4 3 2 2" xfId="4401" xr:uid="{8F26B61A-D240-4AD2-93B7-A9DB70DDA6C6}"/>
    <cellStyle name="Millares [0] 4 3 3" xfId="3371" xr:uid="{2448D0C6-5D08-42AC-9B2D-B2D0D0C79605}"/>
    <cellStyle name="Millares [0] 4 4" xfId="1825" xr:uid="{27E156F4-4D39-447D-8523-BF99AB24BC05}"/>
    <cellStyle name="Millares [0] 4 4 2" xfId="3886" xr:uid="{6F0E5EE6-4145-4F47-A89E-6EA98CE187E1}"/>
    <cellStyle name="Millares [0] 4 5" xfId="2856" xr:uid="{9354EF7E-3666-4B1E-BA4A-42F6495D617A}"/>
    <cellStyle name="Millares 10" xfId="516" xr:uid="{BD3FC483-903A-45C7-9FE6-75FF67734DB0}"/>
    <cellStyle name="Millares 10 2" xfId="936" xr:uid="{EDCDDB18-1ACE-4B2E-BB70-0062281CB2F3}"/>
    <cellStyle name="Millares 10 2 2" xfId="1454" xr:uid="{294D5E07-EB82-4C0C-95D3-88F31441F45E}"/>
    <cellStyle name="Millares 10 2 2 2" xfId="2484" xr:uid="{CEF511CE-7AEF-49D8-9D61-3A910B49DB1C}"/>
    <cellStyle name="Millares 10 2 2 2 2" xfId="4545" xr:uid="{09DCCE09-07C8-462B-993F-811933826A84}"/>
    <cellStyle name="Millares 10 2 2 3" xfId="3515" xr:uid="{6884CA86-3F05-4F02-A7F6-CAAF6DA22322}"/>
    <cellStyle name="Millares 10 2 3" xfId="1969" xr:uid="{AAF7E3A6-56D4-444F-89EF-9DBF44133690}"/>
    <cellStyle name="Millares 10 2 3 2" xfId="4030" xr:uid="{8C148F80-0DE6-4799-A1F7-9BE4F954EF4F}"/>
    <cellStyle name="Millares 10 2 4" xfId="3000" xr:uid="{D80DD335-1782-4A4F-B303-E319146BC753}"/>
    <cellStyle name="Millares 10 3" xfId="751" xr:uid="{56879337-908C-43B3-AAFA-6A1784A5D7B7}"/>
    <cellStyle name="Millares 10 3 2" xfId="1278" xr:uid="{71EB5431-059D-443A-AEA8-92C489BC65EB}"/>
    <cellStyle name="Millares 10 3 2 2" xfId="2308" xr:uid="{A4245883-21F3-4700-AF3B-2F121C42798A}"/>
    <cellStyle name="Millares 10 3 2 2 2" xfId="4369" xr:uid="{BCBE0EED-8596-452E-9808-5CEFDC1738FF}"/>
    <cellStyle name="Millares 10 3 2 3" xfId="3339" xr:uid="{183FA318-987A-4C3B-8218-313886537BA6}"/>
    <cellStyle name="Millares 10 3 3" xfId="1793" xr:uid="{005B0DA5-A525-4152-8957-FB17577D935E}"/>
    <cellStyle name="Millares 10 3 3 2" xfId="3854" xr:uid="{9AFD25DA-0DC2-4080-9696-6BAE7FD3F284}"/>
    <cellStyle name="Millares 10 3 4" xfId="2824" xr:uid="{08165BDF-26A2-47D0-A082-648BFD518099}"/>
    <cellStyle name="Millares 10 4" xfId="1063" xr:uid="{A186FC43-8C7B-4F6D-9239-58CF6F2F27AE}"/>
    <cellStyle name="Millares 10 4 2" xfId="2094" xr:uid="{9843A6BC-DD0F-4CBC-9170-DD6926CEAEFF}"/>
    <cellStyle name="Millares 10 4 2 2" xfId="4155" xr:uid="{25CE280D-D108-4D01-9992-7AA2DB06812A}"/>
    <cellStyle name="Millares 10 4 3" xfId="3125" xr:uid="{C2FF7701-D183-43AB-8D2A-FE303C74D51C}"/>
    <cellStyle name="Millares 10 5" xfId="1579" xr:uid="{19888A3B-1C44-4BD4-A686-B1E23CB7E114}"/>
    <cellStyle name="Millares 10 5 2" xfId="3640" xr:uid="{D36D8D2A-209A-413C-A229-F5A7745AF522}"/>
    <cellStyle name="Millares 10 6" xfId="2610" xr:uid="{14F52420-48CF-430C-A367-AE51F7C23419}"/>
    <cellStyle name="Millares 11" xfId="817" xr:uid="{B4BDDFBF-BA57-4A66-A711-4F6967003B58}"/>
    <cellStyle name="Millares 11 2" xfId="995" xr:uid="{8D1ABA9F-D58D-4DAE-AF76-4123B69FF283}"/>
    <cellStyle name="Millares 11 2 2" xfId="1512" xr:uid="{7DACC62A-D490-4669-BA9E-5E22E83D4087}"/>
    <cellStyle name="Millares 11 2 2 2" xfId="2542" xr:uid="{F3E5E809-F573-46A8-9B14-8E00E0B8153D}"/>
    <cellStyle name="Millares 11 2 2 2 2" xfId="4603" xr:uid="{9CC3AF4E-317B-4D41-828B-6799BDFABABC}"/>
    <cellStyle name="Millares 11 2 2 3" xfId="3573" xr:uid="{6ED61DE2-30B4-473B-8CBD-62BB9E2D2F5D}"/>
    <cellStyle name="Millares 11 2 3" xfId="2027" xr:uid="{5C6B0CE5-EEC1-4B85-AA5A-1359D12F0052}"/>
    <cellStyle name="Millares 11 2 3 2" xfId="4088" xr:uid="{BE372F0B-A200-4B89-9B98-6FA8AE54FA86}"/>
    <cellStyle name="Millares 11 2 4" xfId="3058" xr:uid="{87EB62C6-4623-41EF-B00B-5084B791DDE1}"/>
    <cellStyle name="Millares 11 3" xfId="1336" xr:uid="{536A64CB-074C-494A-9928-7689932BE0E2}"/>
    <cellStyle name="Millares 11 3 2" xfId="2366" xr:uid="{4EC10282-DBBC-4308-9CF4-F805E7A8C2C4}"/>
    <cellStyle name="Millares 11 3 2 2" xfId="4427" xr:uid="{A958BE24-667A-478E-9E9D-271BFF4FA3A6}"/>
    <cellStyle name="Millares 11 3 3" xfId="3397" xr:uid="{F9DAF427-74D8-4258-8E49-FD94F958CFDF}"/>
    <cellStyle name="Millares 11 4" xfId="1851" xr:uid="{B40D758B-6186-4AFC-924B-A218CB7FE946}"/>
    <cellStyle name="Millares 11 4 2" xfId="3912" xr:uid="{5E1AB0BD-F295-4673-BCB9-B7A492D5F7AE}"/>
    <cellStyle name="Millares 11 5" xfId="2882" xr:uid="{5E772613-3089-405F-9768-DF7DF6E4BA25}"/>
    <cellStyle name="Millares 12" xfId="997" xr:uid="{4AC15187-5399-4D1B-BF55-84A28F1519F8}"/>
    <cellStyle name="Millares 12 2" xfId="2028" xr:uid="{72EF882A-F7EB-4939-87B1-9D477663CE2B}"/>
    <cellStyle name="Millares 12 2 2" xfId="4089" xr:uid="{38C5C84A-4F77-4500-A728-F50A22770053}"/>
    <cellStyle name="Millares 12 3" xfId="3059" xr:uid="{56EEEB67-E33A-4672-9C25-CC2AAA193CEF}"/>
    <cellStyle name="Millares 13" xfId="1007" xr:uid="{FF025199-0DD1-4637-9198-0B14796DE5FC}"/>
    <cellStyle name="Millares 13 2" xfId="2038" xr:uid="{B762BB27-8714-4573-BC14-8BA59E8A83C5}"/>
    <cellStyle name="Millares 13 2 2" xfId="4099" xr:uid="{CB3F7B94-2FFA-4AB7-A9B2-BE42744D0BC8}"/>
    <cellStyle name="Millares 13 3" xfId="3069" xr:uid="{E8D1560A-7DFA-46EA-B353-1A6EEEFF7E66}"/>
    <cellStyle name="Millares 14" xfId="1513" xr:uid="{CEB7ECEE-FBC7-460C-85D9-927063FF05EF}"/>
    <cellStyle name="Millares 14 2" xfId="3574" xr:uid="{2BA58DE7-0FF5-436D-8456-76F044F40025}"/>
    <cellStyle name="Millares 15" xfId="1522" xr:uid="{73982B47-9F38-4621-898B-CBCD4B9AB1DB}"/>
    <cellStyle name="Millares 15 2" xfId="3583" xr:uid="{FBB376B1-1B1A-45AC-BD7C-3780A628F028}"/>
    <cellStyle name="Millares 16" xfId="2544" xr:uid="{A2EF686D-19FC-4DD4-975E-024A6A5AEBE5}"/>
    <cellStyle name="Millares 17" xfId="2553" xr:uid="{6EB4482C-7AC6-4784-BD63-F15E6FCF3FEA}"/>
    <cellStyle name="Millares 18" xfId="4606" xr:uid="{A664BF73-E4A3-4A3B-8467-35FD22DE20D0}"/>
    <cellStyle name="Millares 19" xfId="4604" xr:uid="{19C70555-8FDB-459E-881D-BF6DB65FCD62}"/>
    <cellStyle name="Millares 2" xfId="162" xr:uid="{00000000-0005-0000-0000-0000C5000000}"/>
    <cellStyle name="Millares 2 10" xfId="276" xr:uid="{00000000-0005-0000-0000-0000C6000000}"/>
    <cellStyle name="Millares 2 10 2" xfId="306" xr:uid="{00000000-0005-0000-0000-0000C7000000}"/>
    <cellStyle name="Millares 2 10 2 2" xfId="543" xr:uid="{9E46BD1D-381E-475B-9103-AA0DE3A04DBE}"/>
    <cellStyle name="Millares 2 10 2 2 2" xfId="1090" xr:uid="{F3DB2A4B-25F1-4C4D-943C-C8655760C701}"/>
    <cellStyle name="Millares 2 10 2 2 2 2" xfId="2121" xr:uid="{A31C8029-9F61-48D1-B71E-62EEE88A17C9}"/>
    <cellStyle name="Millares 2 10 2 2 2 2 2" xfId="4182" xr:uid="{F1391C2A-C8CB-4D80-9DA6-40674310DE1F}"/>
    <cellStyle name="Millares 2 10 2 2 2 3" xfId="3152" xr:uid="{8830EC87-74D8-4974-B317-A7B4540FBAF9}"/>
    <cellStyle name="Millares 2 10 2 2 3" xfId="1606" xr:uid="{B1CE8E36-7F93-4898-98A9-13369D894EA5}"/>
    <cellStyle name="Millares 2 10 2 2 3 2" xfId="3667" xr:uid="{C0A7845B-FDA4-45DB-977F-B1798EA781D7}"/>
    <cellStyle name="Millares 2 10 2 2 4" xfId="2637" xr:uid="{57B08341-F927-44B0-BC03-30287DB50A3C}"/>
    <cellStyle name="Millares 2 10 2 3" xfId="815" xr:uid="{251E2237-3EC5-4FC6-B9F8-6B7445987C13}"/>
    <cellStyle name="Millares 2 10 2 4" xfId="445" xr:uid="{0AB7D029-D409-4732-A35C-F127A7EDFC0B}"/>
    <cellStyle name="Millares 2 10 3" xfId="529" xr:uid="{E7C487F4-933C-4D3A-8C00-4B00A804DBF2}"/>
    <cellStyle name="Millares 2 10 3 2" xfId="1076" xr:uid="{7E06DDC6-AC10-4D29-8641-1AE0A942F6CD}"/>
    <cellStyle name="Millares 2 10 3 2 2" xfId="2107" xr:uid="{DDDC0B6F-BF20-4E2D-BDF6-6D78A9A2A3AA}"/>
    <cellStyle name="Millares 2 10 3 2 2 2" xfId="4168" xr:uid="{04D309D4-05E2-4BCB-97C5-BEBC2865CD95}"/>
    <cellStyle name="Millares 2 10 3 2 3" xfId="3138" xr:uid="{2FB867C5-677D-4978-9480-6E8531D62D6B}"/>
    <cellStyle name="Millares 2 10 3 3" xfId="1592" xr:uid="{880AE7AB-6D8F-442F-9202-FA0F493756FC}"/>
    <cellStyle name="Millares 2 10 3 3 2" xfId="3653" xr:uid="{12F14751-AA54-48BF-BDF9-00477C129E56}"/>
    <cellStyle name="Millares 2 10 3 4" xfId="2623" xr:uid="{D061CC7A-BE01-4FC1-A2D5-CA45C1E2EF9F}"/>
    <cellStyle name="Millares 2 10 4" xfId="661" xr:uid="{BB7D054B-D687-4122-8587-BC631A6A7443}"/>
    <cellStyle name="Millares 2 10 5" xfId="431" xr:uid="{E9EDCAF5-C8A1-4E9B-B944-17C60C99FF97}"/>
    <cellStyle name="Millares 2 11" xfId="277" xr:uid="{00000000-0005-0000-0000-0000C8000000}"/>
    <cellStyle name="Millares 2 11 2" xfId="307" xr:uid="{00000000-0005-0000-0000-0000C9000000}"/>
    <cellStyle name="Millares 2 11 2 2" xfId="544" xr:uid="{837B4694-FC63-40DA-88FE-16CF8CDB0091}"/>
    <cellStyle name="Millares 2 11 2 2 2" xfId="1091" xr:uid="{9E556FB4-FE53-41FD-9A2B-880FEB065910}"/>
    <cellStyle name="Millares 2 11 2 2 2 2" xfId="2122" xr:uid="{7357672E-62D9-410E-960B-6F322921E73B}"/>
    <cellStyle name="Millares 2 11 2 2 2 2 2" xfId="4183" xr:uid="{A98802BE-94C7-40B9-BB23-966F7CA64BD8}"/>
    <cellStyle name="Millares 2 11 2 2 2 3" xfId="3153" xr:uid="{36807218-649E-43CA-AAF1-D20ABA8F81FC}"/>
    <cellStyle name="Millares 2 11 2 2 3" xfId="1607" xr:uid="{1A4DED15-48FC-4844-B2A6-CA79B9EEF46C}"/>
    <cellStyle name="Millares 2 11 2 2 3 2" xfId="3668" xr:uid="{A59AE28C-AD50-4BC6-B7E0-29BECA79A105}"/>
    <cellStyle name="Millares 2 11 2 2 4" xfId="2638" xr:uid="{81C2F1CF-2D83-4F6B-A678-6A9910ADB8C4}"/>
    <cellStyle name="Millares 2 11 2 3" xfId="446" xr:uid="{D197CFF5-B03F-4DC5-AFED-DFDC9F483EA1}"/>
    <cellStyle name="Millares 2 11 3" xfId="530" xr:uid="{467A183A-96B1-46E8-B3E6-7972BDB0BFE3}"/>
    <cellStyle name="Millares 2 11 3 2" xfId="1077" xr:uid="{25EA02AE-E70A-4F9F-957E-200FEB4BF5BC}"/>
    <cellStyle name="Millares 2 11 3 2 2" xfId="2108" xr:uid="{32472A1A-493E-4E3F-B6C8-1AFB0D0F4331}"/>
    <cellStyle name="Millares 2 11 3 2 2 2" xfId="4169" xr:uid="{BA1D577F-3B12-44B4-8FA7-B3FC2E6236FE}"/>
    <cellStyle name="Millares 2 11 3 2 3" xfId="3139" xr:uid="{7B042339-890A-4E52-B601-0D63B6FE9A23}"/>
    <cellStyle name="Millares 2 11 3 3" xfId="1593" xr:uid="{793D5EAC-5B39-4097-83C0-1312BE7BFE99}"/>
    <cellStyle name="Millares 2 11 3 3 2" xfId="3654" xr:uid="{0092C6EF-8142-4634-AAE6-1FABE4669A77}"/>
    <cellStyle name="Millares 2 11 3 4" xfId="2624" xr:uid="{E362AB82-A537-40DB-B443-2B006E993C6D}"/>
    <cellStyle name="Millares 2 11 4" xfId="432" xr:uid="{9F9B4933-8EE9-4C52-83AB-85D301AD58E1}"/>
    <cellStyle name="Millares 2 12" xfId="278" xr:uid="{00000000-0005-0000-0000-0000CA000000}"/>
    <cellStyle name="Millares 2 12 2" xfId="308" xr:uid="{00000000-0005-0000-0000-0000CB000000}"/>
    <cellStyle name="Millares 2 12 2 2" xfId="545" xr:uid="{ACAD22D9-EF05-4012-9636-F8A9D0778644}"/>
    <cellStyle name="Millares 2 12 2 2 2" xfId="1092" xr:uid="{3092AA3D-984B-48D3-A79C-FAA585094584}"/>
    <cellStyle name="Millares 2 12 2 2 2 2" xfId="2123" xr:uid="{F34A487A-D16D-4666-99B0-B1D6E428231D}"/>
    <cellStyle name="Millares 2 12 2 2 2 2 2" xfId="4184" xr:uid="{E10DDEAC-017B-4C76-8E21-9E673BAD6D36}"/>
    <cellStyle name="Millares 2 12 2 2 2 3" xfId="3154" xr:uid="{CAE08B79-E9C6-48FD-943C-F82B67BF4AFC}"/>
    <cellStyle name="Millares 2 12 2 2 3" xfId="1608" xr:uid="{720F646C-2FB6-4AEA-BE5D-473E1CD7A5D1}"/>
    <cellStyle name="Millares 2 12 2 2 3 2" xfId="3669" xr:uid="{FFB7A5FE-7754-47EB-82DB-46C532B7FEE0}"/>
    <cellStyle name="Millares 2 12 2 2 4" xfId="2639" xr:uid="{B0B3A75A-6783-4BE3-8B24-AE63480A5689}"/>
    <cellStyle name="Millares 2 12 2 3" xfId="447" xr:uid="{107D6161-8E1F-4E37-968D-71198513B753}"/>
    <cellStyle name="Millares 2 12 3" xfId="531" xr:uid="{2FDF3B5C-3A75-4744-9B6C-2F50F756ECB0}"/>
    <cellStyle name="Millares 2 12 3 2" xfId="1078" xr:uid="{0DBA1081-960F-4A61-ABB3-0FAC6A49C09C}"/>
    <cellStyle name="Millares 2 12 3 2 2" xfId="2109" xr:uid="{B8566413-C3EC-4A1D-86F2-EE9320682B65}"/>
    <cellStyle name="Millares 2 12 3 2 2 2" xfId="4170" xr:uid="{A2FAA9CE-3D49-4EA4-BC39-B8238B11D83D}"/>
    <cellStyle name="Millares 2 12 3 2 3" xfId="3140" xr:uid="{05319CF4-36B1-4382-8E48-15985E4D523C}"/>
    <cellStyle name="Millares 2 12 3 3" xfId="1594" xr:uid="{351789C0-FDCD-4D89-A7A7-3FC4CED6D85D}"/>
    <cellStyle name="Millares 2 12 3 3 2" xfId="3655" xr:uid="{08FE6124-1D0F-4BA7-98EA-862D926EC035}"/>
    <cellStyle name="Millares 2 12 3 4" xfId="2625" xr:uid="{08A4E141-1776-4E41-8881-0102CD72AA85}"/>
    <cellStyle name="Millares 2 12 4" xfId="433" xr:uid="{295DC929-2B79-4D1A-873D-E7EB2B869C3E}"/>
    <cellStyle name="Millares 2 13" xfId="305" xr:uid="{00000000-0005-0000-0000-0000CC000000}"/>
    <cellStyle name="Millares 2 13 2" xfId="542" xr:uid="{11829DAA-84C8-49A9-8016-2EFF47E7E3B5}"/>
    <cellStyle name="Millares 2 13 2 2" xfId="1089" xr:uid="{A816F4D8-1A69-41ED-AD07-6750FC8BB7DF}"/>
    <cellStyle name="Millares 2 13 2 2 2" xfId="2120" xr:uid="{1707BFE0-E7D1-425E-8792-50D2A91FE68E}"/>
    <cellStyle name="Millares 2 13 2 2 2 2" xfId="4181" xr:uid="{C5EEA11C-55C4-4DDD-9005-7B4AB4BC1E2E}"/>
    <cellStyle name="Millares 2 13 2 2 3" xfId="3151" xr:uid="{8EA5F8F4-76AC-49B5-9646-402F0274439F}"/>
    <cellStyle name="Millares 2 13 2 3" xfId="1605" xr:uid="{E4E36C5D-D775-4DE8-A1CD-7A44DD577434}"/>
    <cellStyle name="Millares 2 13 2 3 2" xfId="3666" xr:uid="{7FBF99D7-2DC3-496A-ACFA-8F1E4232D193}"/>
    <cellStyle name="Millares 2 13 2 4" xfId="2636" xr:uid="{A085524F-9492-423F-8FAA-16FD44273811}"/>
    <cellStyle name="Millares 2 13 3" xfId="444" xr:uid="{20AFFDC3-EDCE-4292-A1AE-7693D919547A}"/>
    <cellStyle name="Millares 2 14" xfId="517" xr:uid="{ABD427B3-3208-40DB-B275-F61272D9F938}"/>
    <cellStyle name="Millares 2 14 2" xfId="1064" xr:uid="{54B2E7CB-C3BC-4E24-A69E-C62C2CFB02DB}"/>
    <cellStyle name="Millares 2 14 2 2" xfId="2095" xr:uid="{46588A56-F06A-44C6-B17C-F8BA613D10C3}"/>
    <cellStyle name="Millares 2 14 2 2 2" xfId="4156" xr:uid="{424D8DD0-2AF1-49E1-AA35-5D428D683C93}"/>
    <cellStyle name="Millares 2 14 2 3" xfId="3126" xr:uid="{80D944BF-9115-4B51-9C75-D0858C77B49E}"/>
    <cellStyle name="Millares 2 14 3" xfId="1580" xr:uid="{BD7E31DE-861E-4236-89B1-2420A0885E3B}"/>
    <cellStyle name="Millares 2 14 3 2" xfId="3641" xr:uid="{E05DEE77-4C82-4EF5-9797-022E893927AB}"/>
    <cellStyle name="Millares 2 14 4" xfId="2611" xr:uid="{DCB99719-2EDD-4D28-8125-B0036BEFBCED}"/>
    <cellStyle name="Millares 2 15" xfId="419" xr:uid="{3328845D-2074-4130-ABBC-942E45CEC3EE}"/>
    <cellStyle name="Millares 2 2" xfId="279" xr:uid="{00000000-0005-0000-0000-0000CD000000}"/>
    <cellStyle name="Millares 2 2 2" xfId="309" xr:uid="{00000000-0005-0000-0000-0000CE000000}"/>
    <cellStyle name="Millares 2 2 2 2" xfId="546" xr:uid="{A7E06219-936C-4FB9-8189-D05BBF99FBBA}"/>
    <cellStyle name="Millares 2 2 2 2 2" xfId="739" xr:uid="{16E75E9D-A081-482C-AEB8-FE3A5F836E7C}"/>
    <cellStyle name="Millares 2 2 2 2 2 2" xfId="924" xr:uid="{52CE3561-2D6C-4B0E-9C12-7DB2D2C3E08B}"/>
    <cellStyle name="Millares 2 2 2 2 2 2 2" xfId="1442" xr:uid="{F55081C4-225B-408C-A523-728403820C21}"/>
    <cellStyle name="Millares 2 2 2 2 2 2 2 2" xfId="2472" xr:uid="{C9B1CE52-67AC-4D89-A0AB-E1D6273DD676}"/>
    <cellStyle name="Millares 2 2 2 2 2 2 2 2 2" xfId="4533" xr:uid="{316BE473-A345-4FC9-A83B-ECA21CE2A434}"/>
    <cellStyle name="Millares 2 2 2 2 2 2 2 3" xfId="3503" xr:uid="{DB68D325-F928-4FD0-B15C-2C7674B7844B}"/>
    <cellStyle name="Millares 2 2 2 2 2 2 3" xfId="1957" xr:uid="{B0804082-C6D3-4EBB-981F-DEC88FEC7C91}"/>
    <cellStyle name="Millares 2 2 2 2 2 2 3 2" xfId="4018" xr:uid="{4253CC9C-4698-4716-A18E-46142D1950B6}"/>
    <cellStyle name="Millares 2 2 2 2 2 2 4" xfId="2988" xr:uid="{80003B60-E6E2-4CD6-BB57-37795FACBBC7}"/>
    <cellStyle name="Millares 2 2 2 2 2 3" xfId="1266" xr:uid="{26B7911D-D6FF-4338-B075-2B76728969E5}"/>
    <cellStyle name="Millares 2 2 2 2 2 3 2" xfId="2296" xr:uid="{60D3EAA3-3F7F-415E-8961-2ABCBF7CFC5E}"/>
    <cellStyle name="Millares 2 2 2 2 2 3 2 2" xfId="4357" xr:uid="{49DBF819-77AC-48E4-95EE-0B3FB795B4B3}"/>
    <cellStyle name="Millares 2 2 2 2 2 3 3" xfId="3327" xr:uid="{9A47920F-099C-443B-A101-DDEAE0C107CA}"/>
    <cellStyle name="Millares 2 2 2 2 2 4" xfId="1781" xr:uid="{8A7312E8-C791-4FAE-ADD1-9A9DB1D1604B}"/>
    <cellStyle name="Millares 2 2 2 2 2 4 2" xfId="3842" xr:uid="{21805168-FF83-4569-9A09-F9197148CFC5}"/>
    <cellStyle name="Millares 2 2 2 2 2 5" xfId="2812" xr:uid="{BE177954-9D20-47A8-A2F1-6B28DAADC317}"/>
    <cellStyle name="Millares 2 2 2 2 3" xfId="865" xr:uid="{0D2661BF-6B0C-47BF-9246-459282160166}"/>
    <cellStyle name="Millares 2 2 2 2 3 2" xfId="1383" xr:uid="{F357F22E-D023-4741-9C67-2006A7A03E09}"/>
    <cellStyle name="Millares 2 2 2 2 3 2 2" xfId="2413" xr:uid="{82892185-DAE4-4D01-AC3F-B7DB660EE5E9}"/>
    <cellStyle name="Millares 2 2 2 2 3 2 2 2" xfId="4474" xr:uid="{63C98B29-B8A3-4343-8B46-80211ED1A76C}"/>
    <cellStyle name="Millares 2 2 2 2 3 2 3" xfId="3444" xr:uid="{CE0DB741-E86A-40A7-A086-2DB17B726F4A}"/>
    <cellStyle name="Millares 2 2 2 2 3 3" xfId="1898" xr:uid="{5E774D7B-B47C-4531-AEC0-D43187AFBC9C}"/>
    <cellStyle name="Millares 2 2 2 2 3 3 2" xfId="3959" xr:uid="{3DD836A8-2B63-4C6A-93EB-92852A466282}"/>
    <cellStyle name="Millares 2 2 2 2 3 4" xfId="2929" xr:uid="{C2155910-0DB3-45B4-80CF-6901EC5F450E}"/>
    <cellStyle name="Millares 2 2 2 2 4" xfId="680" xr:uid="{1FB6892F-7340-4597-A868-C1D36A742914}"/>
    <cellStyle name="Millares 2 2 2 2 4 2" xfId="1207" xr:uid="{203168A6-3AF9-4AFC-9875-53984BE8BF61}"/>
    <cellStyle name="Millares 2 2 2 2 4 2 2" xfId="2237" xr:uid="{ADDB1DD9-3D7B-412E-BADA-7FBB2940A620}"/>
    <cellStyle name="Millares 2 2 2 2 4 2 2 2" xfId="4298" xr:uid="{7B87EDD9-EDB7-4352-A7FD-FD4A3B0B521A}"/>
    <cellStyle name="Millares 2 2 2 2 4 2 3" xfId="3268" xr:uid="{A1279FD5-1C11-4A1D-B8D6-9FD73E8B7E89}"/>
    <cellStyle name="Millares 2 2 2 2 4 3" xfId="1722" xr:uid="{BA37784D-4CF5-44DF-A0AE-0CDE8BB63C44}"/>
    <cellStyle name="Millares 2 2 2 2 4 3 2" xfId="3783" xr:uid="{938FD0EF-E798-4BD8-8BB6-75ECC018A680}"/>
    <cellStyle name="Millares 2 2 2 2 4 4" xfId="2753" xr:uid="{977E5B1A-FEC4-4378-B02A-2F7486B49E71}"/>
    <cellStyle name="Millares 2 2 2 2 5" xfId="1093" xr:uid="{91A26AC9-938C-40AA-881E-FECEF572D60E}"/>
    <cellStyle name="Millares 2 2 2 2 5 2" xfId="2124" xr:uid="{C1F5E1A8-3C90-4893-8334-5602DBE0AE61}"/>
    <cellStyle name="Millares 2 2 2 2 5 2 2" xfId="4185" xr:uid="{7276F814-7D2C-49A2-83D8-5BA53CC42432}"/>
    <cellStyle name="Millares 2 2 2 2 5 3" xfId="3155" xr:uid="{69312BDC-9890-42B8-9A8F-15E9D8252589}"/>
    <cellStyle name="Millares 2 2 2 2 6" xfId="1609" xr:uid="{585BCCD2-9ABC-435B-8C97-1CDFC77C6C0D}"/>
    <cellStyle name="Millares 2 2 2 2 6 2" xfId="3670" xr:uid="{89DEB063-61FF-460B-AF93-F50D4914A932}"/>
    <cellStyle name="Millares 2 2 2 2 7" xfId="2640" xr:uid="{05B907AC-4461-427D-B85B-8C1A669BFC91}"/>
    <cellStyle name="Millares 2 2 2 3" xfId="710" xr:uid="{6FEC27C5-2B83-41BA-AB49-16F5AC15D8CC}"/>
    <cellStyle name="Millares 2 2 2 3 2" xfId="895" xr:uid="{E57EB2B2-E1DA-4833-9F1B-22E9EFC73CBF}"/>
    <cellStyle name="Millares 2 2 2 3 2 2" xfId="1413" xr:uid="{5B8D13E4-69B4-47C5-9E72-983970C02FAB}"/>
    <cellStyle name="Millares 2 2 2 3 2 2 2" xfId="2443" xr:uid="{611288D0-E7CE-432C-AEB0-4EBE9092A17B}"/>
    <cellStyle name="Millares 2 2 2 3 2 2 2 2" xfId="4504" xr:uid="{01865635-E092-4569-9C02-4660281F464F}"/>
    <cellStyle name="Millares 2 2 2 3 2 2 3" xfId="3474" xr:uid="{E744C5EB-53D6-4674-9E67-736DA5545D9A}"/>
    <cellStyle name="Millares 2 2 2 3 2 3" xfId="1928" xr:uid="{40EC4D4A-F67D-4514-84C7-6612D9A97E5F}"/>
    <cellStyle name="Millares 2 2 2 3 2 3 2" xfId="3989" xr:uid="{29DBD1D1-D5BE-4E0E-858E-0C48E32889A1}"/>
    <cellStyle name="Millares 2 2 2 3 2 4" xfId="2959" xr:uid="{E10655AB-73BF-481B-A4E4-C91C89191F0D}"/>
    <cellStyle name="Millares 2 2 2 3 3" xfId="1237" xr:uid="{CAFE85DE-4E13-4559-AA54-6DB275439F70}"/>
    <cellStyle name="Millares 2 2 2 3 3 2" xfId="2267" xr:uid="{CEB16CC6-6969-4EA3-9F28-206A483FD567}"/>
    <cellStyle name="Millares 2 2 2 3 3 2 2" xfId="4328" xr:uid="{CA609EA1-89E4-42E3-AD01-0B06B416C622}"/>
    <cellStyle name="Millares 2 2 2 3 3 3" xfId="3298" xr:uid="{D78630E1-A3E4-4559-A151-42798B1EBD5A}"/>
    <cellStyle name="Millares 2 2 2 3 4" xfId="1752" xr:uid="{462E6FA0-D1FC-4DD1-A702-8FF4E6FBB566}"/>
    <cellStyle name="Millares 2 2 2 3 4 2" xfId="3813" xr:uid="{8C2F16F3-41B8-4D10-8AB2-633B7A2E03B3}"/>
    <cellStyle name="Millares 2 2 2 3 5" xfId="2783" xr:uid="{B5306BBC-61D7-4592-B5F5-BF29CEEBEA68}"/>
    <cellStyle name="Millares 2 2 2 4" xfId="768" xr:uid="{4B092C7B-A075-4900-9949-2A2347A33A97}"/>
    <cellStyle name="Millares 2 2 2 4 2" xfId="953" xr:uid="{2DDC9727-8FD9-4786-9FD3-31F43E4C1845}"/>
    <cellStyle name="Millares 2 2 2 4 2 2" xfId="1471" xr:uid="{CE059138-F7FD-4D18-8CC7-4C0B7159A48B}"/>
    <cellStyle name="Millares 2 2 2 4 2 2 2" xfId="2501" xr:uid="{ABB9A30E-03DE-4F33-A496-E8B3527B10CB}"/>
    <cellStyle name="Millares 2 2 2 4 2 2 2 2" xfId="4562" xr:uid="{A0A3D62E-FD27-4EA1-9A14-AF588132E72F}"/>
    <cellStyle name="Millares 2 2 2 4 2 2 3" xfId="3532" xr:uid="{531BDB7C-B601-487F-9AF5-3B06A18EB92B}"/>
    <cellStyle name="Millares 2 2 2 4 2 3" xfId="1986" xr:uid="{88A08E17-E217-4369-855E-00261E183529}"/>
    <cellStyle name="Millares 2 2 2 4 2 3 2" xfId="4047" xr:uid="{9987FC5F-B86C-4A8B-B557-4F4A3799F706}"/>
    <cellStyle name="Millares 2 2 2 4 2 4" xfId="3017" xr:uid="{F1008EE0-7427-4AE3-8E89-0E3B8935B83C}"/>
    <cellStyle name="Millares 2 2 2 4 3" xfId="1295" xr:uid="{96777EC5-2100-4D26-9B1E-BD0B8E84E0C2}"/>
    <cellStyle name="Millares 2 2 2 4 3 2" xfId="2325" xr:uid="{F93FD6BD-8A19-456D-B184-4AD9D939F262}"/>
    <cellStyle name="Millares 2 2 2 4 3 2 2" xfId="4386" xr:uid="{EBCD13DF-B73B-45B3-8D6A-5EA0B1666180}"/>
    <cellStyle name="Millares 2 2 2 4 3 3" xfId="3356" xr:uid="{342889C7-6FED-47CD-9FA3-EE6394EAE06E}"/>
    <cellStyle name="Millares 2 2 2 4 4" xfId="1810" xr:uid="{C08AF673-2464-4932-9554-B6F91E8D09B4}"/>
    <cellStyle name="Millares 2 2 2 4 4 2" xfId="3871" xr:uid="{21F10081-AAF6-4742-9EE0-5EBD5458B453}"/>
    <cellStyle name="Millares 2 2 2 4 5" xfId="2841" xr:uid="{404F8D0A-AD01-46BC-BD20-D53FB8011878}"/>
    <cellStyle name="Millares 2 2 2 5" xfId="836" xr:uid="{BB2506BF-F605-47B6-8E30-27B9156B7CE2}"/>
    <cellStyle name="Millares 2 2 2 5 2" xfId="1354" xr:uid="{3E628B8F-EAF8-4823-9F38-A06534FC97F1}"/>
    <cellStyle name="Millares 2 2 2 5 2 2" xfId="2384" xr:uid="{0C249E3A-B477-487B-8D3E-DC1466046A0C}"/>
    <cellStyle name="Millares 2 2 2 5 2 2 2" xfId="4445" xr:uid="{3F1E9D10-E10F-45BE-BD5D-4E701BDB381B}"/>
    <cellStyle name="Millares 2 2 2 5 2 3" xfId="3415" xr:uid="{317BB809-4CB6-4F53-AC5F-9EE07D110127}"/>
    <cellStyle name="Millares 2 2 2 5 3" xfId="1869" xr:uid="{E8E0CEC6-E695-4E4E-AF10-5096616CDC71}"/>
    <cellStyle name="Millares 2 2 2 5 3 2" xfId="3930" xr:uid="{61336D8A-1E2C-4410-B176-CAA22AE83B4A}"/>
    <cellStyle name="Millares 2 2 2 5 4" xfId="2900" xr:uid="{669588EC-2880-4C0D-9D61-033B8CA90216}"/>
    <cellStyle name="Millares 2 2 2 6" xfId="647" xr:uid="{9E8C4EFB-D482-4790-BB9D-E37942B5EC4E}"/>
    <cellStyle name="Millares 2 2 2 6 2" xfId="1178" xr:uid="{3D46D2AA-D40A-4FFC-8401-5BBBBBFACC3B}"/>
    <cellStyle name="Millares 2 2 2 6 2 2" xfId="2208" xr:uid="{8A94659E-7724-41AC-B366-E13E854606AD}"/>
    <cellStyle name="Millares 2 2 2 6 2 2 2" xfId="4269" xr:uid="{12F2D8DB-E653-4B77-904B-0A979F009990}"/>
    <cellStyle name="Millares 2 2 2 6 2 3" xfId="3239" xr:uid="{8127094D-F3CF-4306-B018-25C04FEAB0D4}"/>
    <cellStyle name="Millares 2 2 2 6 3" xfId="1693" xr:uid="{6E2CDB33-F1D0-4653-BFA8-5BB8DF1746BC}"/>
    <cellStyle name="Millares 2 2 2 6 3 2" xfId="3754" xr:uid="{8017C9E8-7798-40B3-B4F8-56B246798CDC}"/>
    <cellStyle name="Millares 2 2 2 6 4" xfId="2724" xr:uid="{4481F303-E3DD-44FB-AA61-AC98D91A2C09}"/>
    <cellStyle name="Millares 2 2 2 7" xfId="448" xr:uid="{B72DCDE6-6D1F-4D07-A0F8-21668296E500}"/>
    <cellStyle name="Millares 2 2 3" xfId="532" xr:uid="{2FD82AF8-F6C5-47D0-A894-BBFCA4DCB2EB}"/>
    <cellStyle name="Millares 2 2 3 2" xfId="791" xr:uid="{51586DE6-2B84-4ECC-9EF8-266AFD8EEF19}"/>
    <cellStyle name="Millares 2 2 3 3" xfId="1079" xr:uid="{ACD7CB87-74DF-4231-8256-2785C4FF97AA}"/>
    <cellStyle name="Millares 2 2 3 3 2" xfId="2110" xr:uid="{A27C4686-3544-4820-B87D-5FF1AF7FE730}"/>
    <cellStyle name="Millares 2 2 3 3 2 2" xfId="4171" xr:uid="{8BD6348E-26BA-4688-88DC-BFF7D812DAF6}"/>
    <cellStyle name="Millares 2 2 3 3 3" xfId="3141" xr:uid="{A2348824-AACB-4745-BDE0-4176FE17E800}"/>
    <cellStyle name="Millares 2 2 3 4" xfId="1595" xr:uid="{04E25241-2C7B-4241-90F4-585316C6C7DC}"/>
    <cellStyle name="Millares 2 2 3 4 2" xfId="3656" xr:uid="{D82DEDA8-AF16-4AED-8C7A-918854792086}"/>
    <cellStyle name="Millares 2 2 3 5" xfId="2626" xr:uid="{57A6FE0D-9358-4B98-8480-7D5D610EB9AC}"/>
    <cellStyle name="Millares 2 2 4" xfId="434" xr:uid="{D7088CDD-9F2A-4AA0-96F4-2304D5A533E5}"/>
    <cellStyle name="Millares 2 3" xfId="280" xr:uid="{00000000-0005-0000-0000-0000CF000000}"/>
    <cellStyle name="Millares 2 3 2" xfId="310" xr:uid="{00000000-0005-0000-0000-0000D0000000}"/>
    <cellStyle name="Millares 2 3 2 2" xfId="547" xr:uid="{7B28BB92-8DFE-4A55-A5EE-0BF36D0807E5}"/>
    <cellStyle name="Millares 2 3 2 2 2" xfId="740" xr:uid="{053676F4-4A72-4134-BA35-58D5714ECCF5}"/>
    <cellStyle name="Millares 2 3 2 2 2 2" xfId="925" xr:uid="{2D13AD14-35CE-4CF6-B904-4299A6DEDD21}"/>
    <cellStyle name="Millares 2 3 2 2 2 2 2" xfId="1443" xr:uid="{CE21D4F4-A3E1-431F-AE04-DFD08AD17723}"/>
    <cellStyle name="Millares 2 3 2 2 2 2 2 2" xfId="2473" xr:uid="{0587293A-1C6B-4DAE-8251-5B40A8CA63C7}"/>
    <cellStyle name="Millares 2 3 2 2 2 2 2 2 2" xfId="4534" xr:uid="{013EA1FE-E714-445C-9E8B-6568132009E8}"/>
    <cellStyle name="Millares 2 3 2 2 2 2 2 3" xfId="3504" xr:uid="{E8AE5ACD-BC4E-433C-9EB8-C209E33EDAD3}"/>
    <cellStyle name="Millares 2 3 2 2 2 2 3" xfId="1958" xr:uid="{026F390F-281B-4625-999D-63207203D57E}"/>
    <cellStyle name="Millares 2 3 2 2 2 2 3 2" xfId="4019" xr:uid="{2E17D409-EF52-4E79-AD0B-74E0AF16527A}"/>
    <cellStyle name="Millares 2 3 2 2 2 2 4" xfId="2989" xr:uid="{9289CADA-052A-4C10-819C-A048D99DA053}"/>
    <cellStyle name="Millares 2 3 2 2 2 3" xfId="1267" xr:uid="{6B67005F-0583-4C1C-AA8F-872BD2B282C8}"/>
    <cellStyle name="Millares 2 3 2 2 2 3 2" xfId="2297" xr:uid="{9CDF2BAD-2977-4C00-8626-CEA40A47870B}"/>
    <cellStyle name="Millares 2 3 2 2 2 3 2 2" xfId="4358" xr:uid="{0A2B5F6A-B695-44FC-91E7-9EF34E8A50AD}"/>
    <cellStyle name="Millares 2 3 2 2 2 3 3" xfId="3328" xr:uid="{06657561-5673-4F68-9941-A5241D90C0C9}"/>
    <cellStyle name="Millares 2 3 2 2 2 4" xfId="1782" xr:uid="{675FFEF8-B5F3-4ED5-AF31-9F9005E4F8F1}"/>
    <cellStyle name="Millares 2 3 2 2 2 4 2" xfId="3843" xr:uid="{B856C5AD-20C9-47BF-84F4-D22FE5FDFCF4}"/>
    <cellStyle name="Millares 2 3 2 2 2 5" xfId="2813" xr:uid="{4B4CE495-4E99-43F1-B8FC-FEB8B0D015DB}"/>
    <cellStyle name="Millares 2 3 2 2 3" xfId="866" xr:uid="{A3DC53BA-3023-420B-8989-1896F8FC0578}"/>
    <cellStyle name="Millares 2 3 2 2 3 2" xfId="1384" xr:uid="{5343843C-DD3B-49DD-88A0-33E81A05E4FA}"/>
    <cellStyle name="Millares 2 3 2 2 3 2 2" xfId="2414" xr:uid="{ABDFB995-5B6E-4FDC-A474-157DDDB0A65C}"/>
    <cellStyle name="Millares 2 3 2 2 3 2 2 2" xfId="4475" xr:uid="{24F8E6B3-F0B6-4B07-9EFA-73D4B78BAF47}"/>
    <cellStyle name="Millares 2 3 2 2 3 2 3" xfId="3445" xr:uid="{23150B2B-2D0E-4981-840A-757D405692BC}"/>
    <cellStyle name="Millares 2 3 2 2 3 3" xfId="1899" xr:uid="{1B4B149D-96B4-410A-8735-B47751C3C170}"/>
    <cellStyle name="Millares 2 3 2 2 3 3 2" xfId="3960" xr:uid="{3A2F9FCB-2004-417E-A610-6DE2E587270A}"/>
    <cellStyle name="Millares 2 3 2 2 3 4" xfId="2930" xr:uid="{4F3BE87F-99B1-4A9B-9A33-B59A2AA77C7E}"/>
    <cellStyle name="Millares 2 3 2 2 4" xfId="681" xr:uid="{22F51186-6CD0-4DE1-A46B-7BDB7DC4B99E}"/>
    <cellStyle name="Millares 2 3 2 2 4 2" xfId="1208" xr:uid="{DC1796E9-2459-4C84-BA9E-7B6E7DD82938}"/>
    <cellStyle name="Millares 2 3 2 2 4 2 2" xfId="2238" xr:uid="{00B86823-A453-47E8-A392-FAF08ED7560E}"/>
    <cellStyle name="Millares 2 3 2 2 4 2 2 2" xfId="4299" xr:uid="{8F706275-6E28-4466-9E99-C1D64CF563E8}"/>
    <cellStyle name="Millares 2 3 2 2 4 2 3" xfId="3269" xr:uid="{FF6862AF-06EC-471F-8AD6-0A3707AF1CF8}"/>
    <cellStyle name="Millares 2 3 2 2 4 3" xfId="1723" xr:uid="{DD45B9A5-7B5D-4FD2-9EE3-640DC79A3B30}"/>
    <cellStyle name="Millares 2 3 2 2 4 3 2" xfId="3784" xr:uid="{1F6C4E7D-58B9-4165-87EE-3CD6EE8D820F}"/>
    <cellStyle name="Millares 2 3 2 2 4 4" xfId="2754" xr:uid="{7D2CE646-96AC-4355-B0F4-5CBB642143CF}"/>
    <cellStyle name="Millares 2 3 2 2 5" xfId="1094" xr:uid="{AD523951-38CE-4A29-8A63-10E3954C4DA1}"/>
    <cellStyle name="Millares 2 3 2 2 5 2" xfId="2125" xr:uid="{66F34EF8-7E6C-4FB3-B19A-FB6A3A34D594}"/>
    <cellStyle name="Millares 2 3 2 2 5 2 2" xfId="4186" xr:uid="{F8C78836-403D-4140-9E01-0A94250663BE}"/>
    <cellStyle name="Millares 2 3 2 2 5 3" xfId="3156" xr:uid="{20319C4E-7C3D-4001-9C91-0B7FBFD112F0}"/>
    <cellStyle name="Millares 2 3 2 2 6" xfId="1610" xr:uid="{6BE15525-3455-4217-BF69-3135F0635439}"/>
    <cellStyle name="Millares 2 3 2 2 6 2" xfId="3671" xr:uid="{13869AC9-21C2-4E5E-B605-9E71F07940C5}"/>
    <cellStyle name="Millares 2 3 2 2 7" xfId="2641" xr:uid="{384CDB81-E4C8-4C27-A93C-55BF04A5DBB0}"/>
    <cellStyle name="Millares 2 3 2 3" xfId="711" xr:uid="{741416A0-F47E-4AA8-BA43-EA3B4F0E06E6}"/>
    <cellStyle name="Millares 2 3 2 3 2" xfId="896" xr:uid="{1564CC4C-A5BA-44B0-A254-186B28F8D4A7}"/>
    <cellStyle name="Millares 2 3 2 3 2 2" xfId="1414" xr:uid="{0EED2936-157E-425E-9A70-B3134BD4E5C7}"/>
    <cellStyle name="Millares 2 3 2 3 2 2 2" xfId="2444" xr:uid="{80D1389E-EE73-448D-A2AC-E131FF101DEE}"/>
    <cellStyle name="Millares 2 3 2 3 2 2 2 2" xfId="4505" xr:uid="{49D4F357-3D5C-4C74-8DAE-B2795C610382}"/>
    <cellStyle name="Millares 2 3 2 3 2 2 3" xfId="3475" xr:uid="{295EB863-2875-4819-A7B3-088B777D73BE}"/>
    <cellStyle name="Millares 2 3 2 3 2 3" xfId="1929" xr:uid="{9DA4F4C1-54CA-489F-977C-901B325EB307}"/>
    <cellStyle name="Millares 2 3 2 3 2 3 2" xfId="3990" xr:uid="{6EF8D120-6177-48E9-8C69-A9D87B9EF937}"/>
    <cellStyle name="Millares 2 3 2 3 2 4" xfId="2960" xr:uid="{E0CD3E6C-0C07-4DFA-8815-15572BF53AC1}"/>
    <cellStyle name="Millares 2 3 2 3 3" xfId="1238" xr:uid="{F2AC5100-A912-4BE8-986E-D2223F038307}"/>
    <cellStyle name="Millares 2 3 2 3 3 2" xfId="2268" xr:uid="{004AAF3D-EFFB-461C-9543-CFF022068E5D}"/>
    <cellStyle name="Millares 2 3 2 3 3 2 2" xfId="4329" xr:uid="{0327C6BD-5FC2-4BC8-AE1E-EA248FCCED16}"/>
    <cellStyle name="Millares 2 3 2 3 3 3" xfId="3299" xr:uid="{766607B2-2219-46A2-8640-914DB4C6E765}"/>
    <cellStyle name="Millares 2 3 2 3 4" xfId="1753" xr:uid="{C81C000E-B989-4AD8-BFEC-1F55A53E11D9}"/>
    <cellStyle name="Millares 2 3 2 3 4 2" xfId="3814" xr:uid="{B5918A18-C00D-4F72-AFD5-13A370D1A436}"/>
    <cellStyle name="Millares 2 3 2 3 5" xfId="2784" xr:uid="{288BE769-990B-4BB4-B4A4-02FE342C3463}"/>
    <cellStyle name="Millares 2 3 2 4" xfId="769" xr:uid="{913F9271-20AA-41EE-8ADB-505274492479}"/>
    <cellStyle name="Millares 2 3 2 4 2" xfId="954" xr:uid="{4E5F0A6C-3795-46F0-B486-196E13585972}"/>
    <cellStyle name="Millares 2 3 2 4 2 2" xfId="1472" xr:uid="{5C4C2699-D7D2-47BA-BC10-BB2A6D13D144}"/>
    <cellStyle name="Millares 2 3 2 4 2 2 2" xfId="2502" xr:uid="{6DA1FDE1-5547-44F0-AB88-3679A59DC040}"/>
    <cellStyle name="Millares 2 3 2 4 2 2 2 2" xfId="4563" xr:uid="{AB21FDDC-7CED-423A-A942-CF123B1900B9}"/>
    <cellStyle name="Millares 2 3 2 4 2 2 3" xfId="3533" xr:uid="{EEE39A27-0958-4FC9-B416-3F784C34B944}"/>
    <cellStyle name="Millares 2 3 2 4 2 3" xfId="1987" xr:uid="{3F2E821C-1A9A-48F5-A368-5A57B357E96C}"/>
    <cellStyle name="Millares 2 3 2 4 2 3 2" xfId="4048" xr:uid="{EDA751D1-7728-40A4-8CB5-60B4B340CF18}"/>
    <cellStyle name="Millares 2 3 2 4 2 4" xfId="3018" xr:uid="{A7817E05-67C1-4B06-AA63-0F4C6C9313FD}"/>
    <cellStyle name="Millares 2 3 2 4 3" xfId="1296" xr:uid="{BD671C8A-7427-4506-B547-F23708316F1D}"/>
    <cellStyle name="Millares 2 3 2 4 3 2" xfId="2326" xr:uid="{1E5A06A0-160C-4B0B-9595-0BDCF49356CB}"/>
    <cellStyle name="Millares 2 3 2 4 3 2 2" xfId="4387" xr:uid="{527635DD-08AD-4888-810C-5D3E5535EF18}"/>
    <cellStyle name="Millares 2 3 2 4 3 3" xfId="3357" xr:uid="{D3A2ED24-1ACA-4685-BE8A-76EB25AB0B97}"/>
    <cellStyle name="Millares 2 3 2 4 4" xfId="1811" xr:uid="{6E024995-1509-47CE-87E9-E29730BD6A71}"/>
    <cellStyle name="Millares 2 3 2 4 4 2" xfId="3872" xr:uid="{73EC5982-890E-4852-BE10-7F2F56AB3FC7}"/>
    <cellStyle name="Millares 2 3 2 4 5" xfId="2842" xr:uid="{2342D933-6CAC-458A-BB72-C2CDC54AA72B}"/>
    <cellStyle name="Millares 2 3 2 5" xfId="837" xr:uid="{55BBF122-DC59-4C96-A46D-BEF3A985AD70}"/>
    <cellStyle name="Millares 2 3 2 5 2" xfId="1355" xr:uid="{C4F91E02-BCE9-407E-AE8B-7F62CF81A34C}"/>
    <cellStyle name="Millares 2 3 2 5 2 2" xfId="2385" xr:uid="{B7DC1DE2-AFAB-4723-AF9E-DADD607E1D5C}"/>
    <cellStyle name="Millares 2 3 2 5 2 2 2" xfId="4446" xr:uid="{F0F511BA-D37F-4541-AC43-6DBC9CAE1BC0}"/>
    <cellStyle name="Millares 2 3 2 5 2 3" xfId="3416" xr:uid="{CC1C2677-2427-47D4-AA02-C2B9DCF7EA74}"/>
    <cellStyle name="Millares 2 3 2 5 3" xfId="1870" xr:uid="{9AB03964-A1FA-4E57-B995-F9EA4DA553F7}"/>
    <cellStyle name="Millares 2 3 2 5 3 2" xfId="3931" xr:uid="{6BF96D7D-9B46-4AAF-A936-671B5305941B}"/>
    <cellStyle name="Millares 2 3 2 5 4" xfId="2901" xr:uid="{3D51443C-9C22-4453-9F2B-F774FC19B453}"/>
    <cellStyle name="Millares 2 3 2 6" xfId="648" xr:uid="{4DF29BAA-4198-41FA-B8BB-C2A814695C19}"/>
    <cellStyle name="Millares 2 3 2 6 2" xfId="1179" xr:uid="{DBCC37F5-A885-46B4-8B63-9D5EEAFAD1C7}"/>
    <cellStyle name="Millares 2 3 2 6 2 2" xfId="2209" xr:uid="{6ADECF58-4EC4-406F-B471-725CB942036B}"/>
    <cellStyle name="Millares 2 3 2 6 2 2 2" xfId="4270" xr:uid="{BAE53C3F-35C0-46E7-99B3-2BAC7DD9392F}"/>
    <cellStyle name="Millares 2 3 2 6 2 3" xfId="3240" xr:uid="{2707B09C-684B-4637-A62B-CAA990A48847}"/>
    <cellStyle name="Millares 2 3 2 6 3" xfId="1694" xr:uid="{F32EDA81-933F-48A9-BA3C-E256BC3D7FC5}"/>
    <cellStyle name="Millares 2 3 2 6 3 2" xfId="3755" xr:uid="{620AFED9-5F1A-4C82-B595-CCE008053A48}"/>
    <cellStyle name="Millares 2 3 2 6 4" xfId="2725" xr:uid="{9E8DC906-A928-42B7-8863-9F12A27ED895}"/>
    <cellStyle name="Millares 2 3 2 7" xfId="449" xr:uid="{9F938AC7-C294-4862-9ECF-2A825C294258}"/>
    <cellStyle name="Millares 2 3 3" xfId="533" xr:uid="{80737560-6B08-4F29-88AD-5318469780C6}"/>
    <cellStyle name="Millares 2 3 3 2" xfId="792" xr:uid="{C8D1BAA0-C196-481B-85D1-4DEE0DAC2D48}"/>
    <cellStyle name="Millares 2 3 3 3" xfId="1080" xr:uid="{DEED191B-295E-40F0-8BF7-1E488838B1E0}"/>
    <cellStyle name="Millares 2 3 3 3 2" xfId="2111" xr:uid="{29C2DA5D-6117-43AA-A7E8-3C6435801AC0}"/>
    <cellStyle name="Millares 2 3 3 3 2 2" xfId="4172" xr:uid="{A816995A-2AA4-40D6-BA40-381896EE2B8E}"/>
    <cellStyle name="Millares 2 3 3 3 3" xfId="3142" xr:uid="{E81E1ECE-4922-4231-983B-142167ED73D7}"/>
    <cellStyle name="Millares 2 3 3 4" xfId="1596" xr:uid="{D4E730E6-6117-4CB5-862D-85654CAAE7D6}"/>
    <cellStyle name="Millares 2 3 3 4 2" xfId="3657" xr:uid="{BF797792-29F0-49ED-8EE8-8785EB6D5282}"/>
    <cellStyle name="Millares 2 3 3 5" xfId="2627" xr:uid="{AB7042E0-121D-435D-9E48-99B6993AE0CF}"/>
    <cellStyle name="Millares 2 3 4" xfId="435" xr:uid="{B3EECFD3-BDD6-41E9-AA47-11ECA52470DA}"/>
    <cellStyle name="Millares 2 4" xfId="281" xr:uid="{00000000-0005-0000-0000-0000D1000000}"/>
    <cellStyle name="Millares 2 4 2" xfId="311" xr:uid="{00000000-0005-0000-0000-0000D2000000}"/>
    <cellStyle name="Millares 2 4 2 2" xfId="548" xr:uid="{787D537F-ABB2-4A83-B5BE-894A281F0BC1}"/>
    <cellStyle name="Millares 2 4 2 2 2" xfId="923" xr:uid="{0E51A611-37C1-4360-B687-552E9596FCA2}"/>
    <cellStyle name="Millares 2 4 2 2 2 2" xfId="1441" xr:uid="{D99661DD-9F11-4F10-BF4D-2CEF006A03CA}"/>
    <cellStyle name="Millares 2 4 2 2 2 2 2" xfId="2471" xr:uid="{EF9F2ABC-C1A8-4BB9-8FDA-3C77ED0454BD}"/>
    <cellStyle name="Millares 2 4 2 2 2 2 2 2" xfId="4532" xr:uid="{4F24CB4F-8FDE-4A03-BC28-3F355954BCE1}"/>
    <cellStyle name="Millares 2 4 2 2 2 2 3" xfId="3502" xr:uid="{06D402AC-764D-46EC-94F3-F44D8F48FAF1}"/>
    <cellStyle name="Millares 2 4 2 2 2 3" xfId="1956" xr:uid="{DAEDF31D-A6C4-4E81-BB65-3154E3D68309}"/>
    <cellStyle name="Millares 2 4 2 2 2 3 2" xfId="4017" xr:uid="{E1EC32BE-C6A4-4E93-BEFB-A8A0C86CEE89}"/>
    <cellStyle name="Millares 2 4 2 2 2 4" xfId="2987" xr:uid="{C4B36751-A453-40F4-B784-339234DF537E}"/>
    <cellStyle name="Millares 2 4 2 2 3" xfId="738" xr:uid="{CEE00E1F-C1AA-47C9-AC51-CD5F0D23C42B}"/>
    <cellStyle name="Millares 2 4 2 2 3 2" xfId="1265" xr:uid="{8E45FA7F-801F-4E78-9525-D005B0E0321C}"/>
    <cellStyle name="Millares 2 4 2 2 3 2 2" xfId="2295" xr:uid="{78421EEC-803A-4EF1-BD03-4664986E0F3A}"/>
    <cellStyle name="Millares 2 4 2 2 3 2 2 2" xfId="4356" xr:uid="{B28DA982-0A98-49AD-816F-2ADC0355E203}"/>
    <cellStyle name="Millares 2 4 2 2 3 2 3" xfId="3326" xr:uid="{4B36A8F8-E64E-4D7A-95EB-D6A4015D6FC1}"/>
    <cellStyle name="Millares 2 4 2 2 3 3" xfId="1780" xr:uid="{C7614D3E-6BD7-45FA-811F-47126BD224EE}"/>
    <cellStyle name="Millares 2 4 2 2 3 3 2" xfId="3841" xr:uid="{FC031C5D-B74C-4CB2-AE8A-DFBC15C4D0AF}"/>
    <cellStyle name="Millares 2 4 2 2 3 4" xfId="2811" xr:uid="{36EE63C7-746E-45BD-B161-065FBDD8BE17}"/>
    <cellStyle name="Millares 2 4 2 2 4" xfId="1095" xr:uid="{740531A5-F8C7-4E3C-A45B-9CEEEBF8BC02}"/>
    <cellStyle name="Millares 2 4 2 2 4 2" xfId="2126" xr:uid="{7000696C-8C52-45DD-8969-17781E066657}"/>
    <cellStyle name="Millares 2 4 2 2 4 2 2" xfId="4187" xr:uid="{3B014C49-B338-4C4D-BED9-5AE61FD474C0}"/>
    <cellStyle name="Millares 2 4 2 2 4 3" xfId="3157" xr:uid="{22AC62FF-9D82-403C-9678-E8459F79B8AF}"/>
    <cellStyle name="Millares 2 4 2 2 5" xfId="1611" xr:uid="{C0783E67-4E8A-4A99-B0D0-E9A8128A753F}"/>
    <cellStyle name="Millares 2 4 2 2 5 2" xfId="3672" xr:uid="{2784B8B6-D43C-41EB-99C3-820F20BFBE2C}"/>
    <cellStyle name="Millares 2 4 2 2 6" xfId="2642" xr:uid="{B79B667C-55D6-4F61-83AB-D7D62570A276}"/>
    <cellStyle name="Millares 2 4 2 3" xfId="864" xr:uid="{9E775488-02E0-4CE4-80AE-EA599AE9BA06}"/>
    <cellStyle name="Millares 2 4 2 3 2" xfId="1382" xr:uid="{4AE724CA-E634-4068-95C0-C160E8E9D580}"/>
    <cellStyle name="Millares 2 4 2 3 2 2" xfId="2412" xr:uid="{9897C4E3-95F8-403F-B456-13D3672AD276}"/>
    <cellStyle name="Millares 2 4 2 3 2 2 2" xfId="4473" xr:uid="{6BBEE811-0346-4823-9FF7-B798A9065CC1}"/>
    <cellStyle name="Millares 2 4 2 3 2 3" xfId="3443" xr:uid="{C1C20989-8596-45CE-8E59-6AEB094412AA}"/>
    <cellStyle name="Millares 2 4 2 3 3" xfId="1897" xr:uid="{61BD2BC1-58CF-4C51-BEB4-F96BB4B68101}"/>
    <cellStyle name="Millares 2 4 2 3 3 2" xfId="3958" xr:uid="{7039A100-E280-476B-A3B9-0259AEE0A5CC}"/>
    <cellStyle name="Millares 2 4 2 3 4" xfId="2928" xr:uid="{4A6A3465-2A07-4330-A62C-A9D8DBBFB6C5}"/>
    <cellStyle name="Millares 2 4 2 4" xfId="679" xr:uid="{B624A379-0522-41D4-AAE9-8CFBF44DC26F}"/>
    <cellStyle name="Millares 2 4 2 4 2" xfId="1206" xr:uid="{B3ABD578-463E-40B0-A6F0-37D376DDA2FA}"/>
    <cellStyle name="Millares 2 4 2 4 2 2" xfId="2236" xr:uid="{E335ED76-0586-43D3-A7BA-2CCA5380CFCC}"/>
    <cellStyle name="Millares 2 4 2 4 2 2 2" xfId="4297" xr:uid="{6A50E620-15E1-4115-8CCB-DEE1CF0BC965}"/>
    <cellStyle name="Millares 2 4 2 4 2 3" xfId="3267" xr:uid="{49FEAE12-230B-4E5A-AAAC-47FFEE293BBA}"/>
    <cellStyle name="Millares 2 4 2 4 3" xfId="1721" xr:uid="{84F08D8A-E55A-4419-94D1-7B21D428E4A1}"/>
    <cellStyle name="Millares 2 4 2 4 3 2" xfId="3782" xr:uid="{A3FBA0A8-E2FC-4453-A627-719CB63C01F7}"/>
    <cellStyle name="Millares 2 4 2 4 4" xfId="2752" xr:uid="{C5F8DF65-7118-4D3D-AEF3-19510BBFD508}"/>
    <cellStyle name="Millares 2 4 2 5" xfId="450" xr:uid="{5875F7F1-A3C2-4F68-BF1A-208C9E440A08}"/>
    <cellStyle name="Millares 2 4 3" xfId="534" xr:uid="{FD3B5566-8D27-4F84-BDE3-014234957EB8}"/>
    <cellStyle name="Millares 2 4 3 2" xfId="894" xr:uid="{983063EF-9C50-4D21-88C3-D4E4FED3829F}"/>
    <cellStyle name="Millares 2 4 3 2 2" xfId="1412" xr:uid="{BD66E179-B501-4D26-9D07-E1719BECB216}"/>
    <cellStyle name="Millares 2 4 3 2 2 2" xfId="2442" xr:uid="{A8E87CC2-6EB7-4E78-9CF7-94F3DA2AB933}"/>
    <cellStyle name="Millares 2 4 3 2 2 2 2" xfId="4503" xr:uid="{574D0268-F867-4590-8C67-CA0614A7CD39}"/>
    <cellStyle name="Millares 2 4 3 2 2 3" xfId="3473" xr:uid="{26CCA94D-F8F3-459A-AECE-A73BCFB79E45}"/>
    <cellStyle name="Millares 2 4 3 2 3" xfId="1927" xr:uid="{009A8F90-3D6A-4021-BD0B-9766BF4AD370}"/>
    <cellStyle name="Millares 2 4 3 2 3 2" xfId="3988" xr:uid="{9C1AAA02-8358-476B-943C-5F9D8DEED159}"/>
    <cellStyle name="Millares 2 4 3 2 4" xfId="2958" xr:uid="{E393BB6E-1DD1-437C-BE18-E578E01E32B0}"/>
    <cellStyle name="Millares 2 4 3 3" xfId="709" xr:uid="{CAED291A-38D6-43D8-AD89-4CF83A52D6E4}"/>
    <cellStyle name="Millares 2 4 3 3 2" xfId="1236" xr:uid="{995636D8-9C76-4918-8FB1-42459188246F}"/>
    <cellStyle name="Millares 2 4 3 3 2 2" xfId="2266" xr:uid="{5B0C11DF-2FAD-4997-85A5-1D1E28C3CC06}"/>
    <cellStyle name="Millares 2 4 3 3 2 2 2" xfId="4327" xr:uid="{FFDA6AC7-F7AF-4E95-91F4-CBA28E6E143E}"/>
    <cellStyle name="Millares 2 4 3 3 2 3" xfId="3297" xr:uid="{8BD24B7D-321C-4F42-B56E-1690451EAC2B}"/>
    <cellStyle name="Millares 2 4 3 3 3" xfId="1751" xr:uid="{8EF59FB9-8061-41DE-A1F7-C6EF5CC691A3}"/>
    <cellStyle name="Millares 2 4 3 3 3 2" xfId="3812" xr:uid="{C368C68F-AD86-400C-AA02-0FFAD892B41A}"/>
    <cellStyle name="Millares 2 4 3 3 4" xfId="2782" xr:uid="{BC750A0E-33CB-4F67-B9EF-79C24BDE0BF5}"/>
    <cellStyle name="Millares 2 4 3 4" xfId="1081" xr:uid="{356398FC-0B05-47AE-B283-5A72995C2B7E}"/>
    <cellStyle name="Millares 2 4 3 4 2" xfId="2112" xr:uid="{1C6056B4-8E55-4279-BF51-BC9B316B8B2F}"/>
    <cellStyle name="Millares 2 4 3 4 2 2" xfId="4173" xr:uid="{A02ECFD5-19C0-4A47-91A6-E020A8C493B3}"/>
    <cellStyle name="Millares 2 4 3 4 3" xfId="3143" xr:uid="{972C5B82-68B3-4BAF-B5CE-AFC3D445EFB6}"/>
    <cellStyle name="Millares 2 4 3 5" xfId="1597" xr:uid="{369E9C59-5129-4806-8ACC-9CB844D13468}"/>
    <cellStyle name="Millares 2 4 3 5 2" xfId="3658" xr:uid="{9259DF8A-2465-468D-9086-57EE98D42A3C}"/>
    <cellStyle name="Millares 2 4 3 6" xfId="2628" xr:uid="{6133838B-D906-4D31-9CCD-787C72A7304A}"/>
    <cellStyle name="Millares 2 4 4" xfId="767" xr:uid="{03225CA8-F95F-4CF7-891D-E762761915D7}"/>
    <cellStyle name="Millares 2 4 4 2" xfId="952" xr:uid="{00467B55-35A2-40BA-8CEF-C650B162EB4C}"/>
    <cellStyle name="Millares 2 4 4 2 2" xfId="1470" xr:uid="{A3CC7FA3-4F4D-43BB-AB83-AF693A9EEE54}"/>
    <cellStyle name="Millares 2 4 4 2 2 2" xfId="2500" xr:uid="{4EEC82A9-A16C-4E1F-8303-FDB22D1B423E}"/>
    <cellStyle name="Millares 2 4 4 2 2 2 2" xfId="4561" xr:uid="{2D340B4A-55A9-4E72-9C50-66DB366587A3}"/>
    <cellStyle name="Millares 2 4 4 2 2 3" xfId="3531" xr:uid="{A8424A8E-C79A-46FE-9512-8AAA86A84C53}"/>
    <cellStyle name="Millares 2 4 4 2 3" xfId="1985" xr:uid="{52F09858-5D25-448C-A680-06BDBE67828B}"/>
    <cellStyle name="Millares 2 4 4 2 3 2" xfId="4046" xr:uid="{75F7302E-C5A4-4617-82BA-FAF8E497BBE4}"/>
    <cellStyle name="Millares 2 4 4 2 4" xfId="3016" xr:uid="{764765B2-01AA-4284-9D0A-DE2ECD604BCB}"/>
    <cellStyle name="Millares 2 4 4 3" xfId="1294" xr:uid="{542F911E-D422-4DD6-9A4E-0760E21AEB89}"/>
    <cellStyle name="Millares 2 4 4 3 2" xfId="2324" xr:uid="{B418B8C9-FDEC-4D35-9931-A88542DE08C2}"/>
    <cellStyle name="Millares 2 4 4 3 2 2" xfId="4385" xr:uid="{3E7D860E-252C-4531-B922-29C6D604EC71}"/>
    <cellStyle name="Millares 2 4 4 3 3" xfId="3355" xr:uid="{6E520FE3-556E-4924-A3A1-DB284245F1BF}"/>
    <cellStyle name="Millares 2 4 4 4" xfId="1809" xr:uid="{1114E11C-06D2-4B91-B3C2-708DE51A2640}"/>
    <cellStyle name="Millares 2 4 4 4 2" xfId="3870" xr:uid="{92C6715A-732D-409E-9B82-FD522D20FEED}"/>
    <cellStyle name="Millares 2 4 4 5" xfId="2840" xr:uid="{228A173A-D93E-40DD-8F3F-5AE1FF549A41}"/>
    <cellStyle name="Millares 2 4 5" xfId="835" xr:uid="{8C8B51DF-5CC3-406D-BAEA-4BD97B6BC994}"/>
    <cellStyle name="Millares 2 4 5 2" xfId="1353" xr:uid="{44ECFE1B-8C90-47EB-B4F5-BE3B5881485B}"/>
    <cellStyle name="Millares 2 4 5 2 2" xfId="2383" xr:uid="{5965BF09-1ECB-49BD-9FFF-555CCDCFDFC8}"/>
    <cellStyle name="Millares 2 4 5 2 2 2" xfId="4444" xr:uid="{D7A11C34-6377-453A-8067-F61558235227}"/>
    <cellStyle name="Millares 2 4 5 2 3" xfId="3414" xr:uid="{226CED8B-1D26-4676-BD6D-8E4815747FA5}"/>
    <cellStyle name="Millares 2 4 5 3" xfId="1868" xr:uid="{1D7BDA6C-7A3F-4EDF-86BC-AE65F33EA153}"/>
    <cellStyle name="Millares 2 4 5 3 2" xfId="3929" xr:uid="{ABEC9CA5-64BF-409E-8568-6A2B7E58A3DA}"/>
    <cellStyle name="Millares 2 4 5 4" xfId="2899" xr:uid="{639F70CE-9921-4E9C-80B4-D507F09E50F6}"/>
    <cellStyle name="Millares 2 4 6" xfId="646" xr:uid="{C9FCEA95-ACE3-47AA-8D2C-9DE7E82AE356}"/>
    <cellStyle name="Millares 2 4 6 2" xfId="1177" xr:uid="{5F39FE1E-23A2-4AA6-BD6B-D6C4FB782A61}"/>
    <cellStyle name="Millares 2 4 6 2 2" xfId="2207" xr:uid="{BB984B40-A14E-4AB4-AC50-836C92C6BCD5}"/>
    <cellStyle name="Millares 2 4 6 2 2 2" xfId="4268" xr:uid="{FC5B7E15-37C5-4820-9748-63EF141E5A2A}"/>
    <cellStyle name="Millares 2 4 6 2 3" xfId="3238" xr:uid="{643B4399-714D-4347-AA35-1EBA49B5E716}"/>
    <cellStyle name="Millares 2 4 6 3" xfId="1692" xr:uid="{CDE1A6A7-060D-4198-86B2-D8B419375E87}"/>
    <cellStyle name="Millares 2 4 6 3 2" xfId="3753" xr:uid="{3E64FF9B-507B-4FD7-B413-4E110F2EC44A}"/>
    <cellStyle name="Millares 2 4 6 4" xfId="2723" xr:uid="{01DE1025-A349-469A-B138-B0061A800E58}"/>
    <cellStyle name="Millares 2 4 7" xfId="436" xr:uid="{B2827FB8-AE14-4030-9006-3E69BB788100}"/>
    <cellStyle name="Millares 2 5" xfId="282" xr:uid="{00000000-0005-0000-0000-0000D3000000}"/>
    <cellStyle name="Millares 2 5 2" xfId="312" xr:uid="{00000000-0005-0000-0000-0000D4000000}"/>
    <cellStyle name="Millares 2 5 2 2" xfId="549" xr:uid="{26725D69-14FD-49E9-83A4-C059F159A2F9}"/>
    <cellStyle name="Millares 2 5 2 2 2" xfId="1096" xr:uid="{40FFEAB1-5ADE-4563-8A85-8F74AD3BB4F6}"/>
    <cellStyle name="Millares 2 5 2 2 2 2" xfId="2127" xr:uid="{C55B70E1-E7CC-47C0-84CA-715608FD1D23}"/>
    <cellStyle name="Millares 2 5 2 2 2 2 2" xfId="4188" xr:uid="{77E5793E-0318-4FF4-9293-973C43C107AC}"/>
    <cellStyle name="Millares 2 5 2 2 2 3" xfId="3158" xr:uid="{040BF00E-6009-4750-AFD1-9D062F4F94B2}"/>
    <cellStyle name="Millares 2 5 2 2 3" xfId="1612" xr:uid="{9FCE86A6-DC25-4DD5-8550-09FD52A3F6EF}"/>
    <cellStyle name="Millares 2 5 2 2 3 2" xfId="3673" xr:uid="{6754ADA4-96B4-4D59-ACD3-2C34461EB180}"/>
    <cellStyle name="Millares 2 5 2 2 4" xfId="2643" xr:uid="{A93E8F5D-1D05-4771-8800-8F6D2DA60AB3}"/>
    <cellStyle name="Millares 2 5 2 3" xfId="451" xr:uid="{D75700BD-24DC-4ADC-8AB6-68F50058B653}"/>
    <cellStyle name="Millares 2 5 3" xfId="535" xr:uid="{A1B5162D-FDB8-4A25-8082-BD0754F5583C}"/>
    <cellStyle name="Millares 2 5 3 2" xfId="1082" xr:uid="{562E189A-A8EF-4DF1-A038-606E9773F1C0}"/>
    <cellStyle name="Millares 2 5 3 2 2" xfId="2113" xr:uid="{96AF7CCC-099C-4437-9D26-D12B796CF575}"/>
    <cellStyle name="Millares 2 5 3 2 2 2" xfId="4174" xr:uid="{0E2D8283-0E9F-46EA-B13F-216294C0DCA7}"/>
    <cellStyle name="Millares 2 5 3 2 3" xfId="3144" xr:uid="{9EA17B1D-B174-42DC-A687-250883C45AC2}"/>
    <cellStyle name="Millares 2 5 3 3" xfId="1598" xr:uid="{E497656B-C1E5-47DC-80B3-0472791DB662}"/>
    <cellStyle name="Millares 2 5 3 3 2" xfId="3659" xr:uid="{C62530B7-4BCA-43C2-B1FC-842598956040}"/>
    <cellStyle name="Millares 2 5 3 4" xfId="2629" xr:uid="{E333A027-EBB3-4AB7-94C3-1985FF8F808C}"/>
    <cellStyle name="Millares 2 5 4" xfId="437" xr:uid="{87254DE1-7336-4A15-A6A3-522AF3FAF99C}"/>
    <cellStyle name="Millares 2 6" xfId="283" xr:uid="{00000000-0005-0000-0000-0000D5000000}"/>
    <cellStyle name="Millares 2 6 2" xfId="313" xr:uid="{00000000-0005-0000-0000-0000D6000000}"/>
    <cellStyle name="Millares 2 6 2 2" xfId="550" xr:uid="{E490D912-2D18-4B87-A86E-DBF18AE0C5E1}"/>
    <cellStyle name="Millares 2 6 2 2 2" xfId="1097" xr:uid="{235E49F9-8356-42F5-A42B-89B14275B436}"/>
    <cellStyle name="Millares 2 6 2 2 2 2" xfId="2128" xr:uid="{EBC31EF6-A921-417F-A6DE-29CAC39F54E4}"/>
    <cellStyle name="Millares 2 6 2 2 2 2 2" xfId="4189" xr:uid="{65AAEF67-E0DB-4C8A-9AB7-504000DEA327}"/>
    <cellStyle name="Millares 2 6 2 2 2 3" xfId="3159" xr:uid="{59C62FAE-5D16-4814-906E-C879F1B1DE80}"/>
    <cellStyle name="Millares 2 6 2 2 3" xfId="1613" xr:uid="{37689EB6-C860-43B8-9D13-A9DBAD4C6A38}"/>
    <cellStyle name="Millares 2 6 2 2 3 2" xfId="3674" xr:uid="{1F6D04DE-7CD7-412B-8DEA-32D2CAE77F5B}"/>
    <cellStyle name="Millares 2 6 2 2 4" xfId="2644" xr:uid="{FA1566FB-828C-4C90-8931-FFAF8527433B}"/>
    <cellStyle name="Millares 2 6 2 3" xfId="452" xr:uid="{4CE0BB21-A523-45E4-8D94-1E670F0703C9}"/>
    <cellStyle name="Millares 2 6 3" xfId="536" xr:uid="{E17C5C2E-B2E5-4570-A0F8-960D0CAFEF76}"/>
    <cellStyle name="Millares 2 6 3 2" xfId="1083" xr:uid="{BFD31E37-9EF6-4863-831E-6D99632D199B}"/>
    <cellStyle name="Millares 2 6 3 2 2" xfId="2114" xr:uid="{ADFA2691-BC16-4BD3-BE6C-6CCFF73B79ED}"/>
    <cellStyle name="Millares 2 6 3 2 2 2" xfId="4175" xr:uid="{93F06E9C-0242-4B83-96D2-1EE2212D834B}"/>
    <cellStyle name="Millares 2 6 3 2 3" xfId="3145" xr:uid="{DA70BB78-3015-42B0-ABAF-F9B4C0A9040D}"/>
    <cellStyle name="Millares 2 6 3 3" xfId="1599" xr:uid="{FE5FD1BB-9033-49BA-B141-702CDF84A10B}"/>
    <cellStyle name="Millares 2 6 3 3 2" xfId="3660" xr:uid="{CAD86333-60A4-45C1-83B0-2F3909C66692}"/>
    <cellStyle name="Millares 2 6 3 4" xfId="2630" xr:uid="{D75DC657-FB90-4074-A3CD-324D8DB1F305}"/>
    <cellStyle name="Millares 2 6 4" xfId="438" xr:uid="{5664D704-D290-4030-8FD9-0E555300DDEB}"/>
    <cellStyle name="Millares 2 7" xfId="284" xr:uid="{00000000-0005-0000-0000-0000D7000000}"/>
    <cellStyle name="Millares 2 7 2" xfId="314" xr:uid="{00000000-0005-0000-0000-0000D8000000}"/>
    <cellStyle name="Millares 2 7 2 2" xfId="551" xr:uid="{E1952E84-B184-41D6-B5BC-5E9E911FFF92}"/>
    <cellStyle name="Millares 2 7 2 2 2" xfId="1098" xr:uid="{B1288389-E3D2-4FEA-BB9D-B721B8C756C1}"/>
    <cellStyle name="Millares 2 7 2 2 2 2" xfId="2129" xr:uid="{D8188C98-8881-4696-86AD-37F6955A8A92}"/>
    <cellStyle name="Millares 2 7 2 2 2 2 2" xfId="4190" xr:uid="{4A35BF6A-E896-40D1-816E-CBB8BE13ACC1}"/>
    <cellStyle name="Millares 2 7 2 2 2 3" xfId="3160" xr:uid="{C42531E6-40D6-44DD-9C39-273D2DF38EA9}"/>
    <cellStyle name="Millares 2 7 2 2 3" xfId="1614" xr:uid="{D48EE60F-DD6A-4EA7-977A-1697A4A68FCB}"/>
    <cellStyle name="Millares 2 7 2 2 3 2" xfId="3675" xr:uid="{E8329901-9E7C-4D02-88FE-1181582E594E}"/>
    <cellStyle name="Millares 2 7 2 2 4" xfId="2645" xr:uid="{BD2B44DC-1799-4F65-A2D8-FE6B5D630D80}"/>
    <cellStyle name="Millares 2 7 2 3" xfId="453" xr:uid="{56A464F7-531F-47C5-BC66-991950424E86}"/>
    <cellStyle name="Millares 2 7 3" xfId="537" xr:uid="{8B543D48-D7DD-4707-92CD-506A87B093A5}"/>
    <cellStyle name="Millares 2 7 3 2" xfId="1084" xr:uid="{5D0BE8CE-4E3E-4ED3-8832-1FEDF68949F2}"/>
    <cellStyle name="Millares 2 7 3 2 2" xfId="2115" xr:uid="{DA411E3D-E56F-4BEF-8BDA-9D83169F971E}"/>
    <cellStyle name="Millares 2 7 3 2 2 2" xfId="4176" xr:uid="{327CD10A-09D4-4C8E-8F40-A0CC831FCB0A}"/>
    <cellStyle name="Millares 2 7 3 2 3" xfId="3146" xr:uid="{C098B4A3-FA53-4BCB-91E5-F3D9D2557585}"/>
    <cellStyle name="Millares 2 7 3 3" xfId="1600" xr:uid="{5F36F54E-6C3A-4994-99DF-A48796C9D820}"/>
    <cellStyle name="Millares 2 7 3 3 2" xfId="3661" xr:uid="{B07CE153-93ED-4808-831E-17F42763465E}"/>
    <cellStyle name="Millares 2 7 3 4" xfId="2631" xr:uid="{AF0252C7-4B44-4471-A4F9-D7A4FFF6985B}"/>
    <cellStyle name="Millares 2 7 4" xfId="439" xr:uid="{A371C080-583D-4BEF-AAFC-2B321D1539F1}"/>
    <cellStyle name="Millares 2 8" xfId="285" xr:uid="{00000000-0005-0000-0000-0000D9000000}"/>
    <cellStyle name="Millares 2 8 2" xfId="315" xr:uid="{00000000-0005-0000-0000-0000DA000000}"/>
    <cellStyle name="Millares 2 8 2 2" xfId="552" xr:uid="{D4736420-2BE7-4563-9139-817D249D6A60}"/>
    <cellStyle name="Millares 2 8 2 2 2" xfId="1099" xr:uid="{A2AAFD7F-C295-4B1B-A8C2-ED0B3D63673F}"/>
    <cellStyle name="Millares 2 8 2 2 2 2" xfId="2130" xr:uid="{8665C3A8-A319-49A6-B225-B11B68D9876B}"/>
    <cellStyle name="Millares 2 8 2 2 2 2 2" xfId="4191" xr:uid="{29F6F8B4-5390-4FDD-A438-21FEC398D484}"/>
    <cellStyle name="Millares 2 8 2 2 2 3" xfId="3161" xr:uid="{BE7882AC-863F-4D8B-962E-FADC71655A45}"/>
    <cellStyle name="Millares 2 8 2 2 3" xfId="1615" xr:uid="{7D73225E-B5A6-400C-AC96-9C576574CA9C}"/>
    <cellStyle name="Millares 2 8 2 2 3 2" xfId="3676" xr:uid="{28485874-5501-49A6-BDDE-66569E9FAA96}"/>
    <cellStyle name="Millares 2 8 2 2 4" xfId="2646" xr:uid="{4DB4877C-470C-461B-AFEC-2C703FD481F4}"/>
    <cellStyle name="Millares 2 8 2 3" xfId="454" xr:uid="{3D61CC34-26EF-4B07-AFF2-936C0B254A45}"/>
    <cellStyle name="Millares 2 8 3" xfId="538" xr:uid="{F5EA8A82-7A4F-48C5-A3F9-03A113D94ADF}"/>
    <cellStyle name="Millares 2 8 3 2" xfId="1085" xr:uid="{149B77BB-F5C6-452E-A2BE-36D4B0A533CA}"/>
    <cellStyle name="Millares 2 8 3 2 2" xfId="2116" xr:uid="{4B4B0BB1-11FA-4CD1-8289-A800724127FD}"/>
    <cellStyle name="Millares 2 8 3 2 2 2" xfId="4177" xr:uid="{3317F07D-7AE6-4B37-9036-D7DCCABBA8CB}"/>
    <cellStyle name="Millares 2 8 3 2 3" xfId="3147" xr:uid="{9DB5C97C-8188-49D6-B405-37BBF42E1A88}"/>
    <cellStyle name="Millares 2 8 3 3" xfId="1601" xr:uid="{325200F9-987F-445C-8C27-00E8016FFBA3}"/>
    <cellStyle name="Millares 2 8 3 3 2" xfId="3662" xr:uid="{97DF7114-8176-4A5E-9D08-2284032F311E}"/>
    <cellStyle name="Millares 2 8 3 4" xfId="2632" xr:uid="{204EB924-856D-48C9-8F09-B8D7661B81F0}"/>
    <cellStyle name="Millares 2 8 4" xfId="440" xr:uid="{65843A90-2D06-4266-A14D-C6E7D5A8B73C}"/>
    <cellStyle name="Millares 2 9" xfId="286" xr:uid="{00000000-0005-0000-0000-0000DB000000}"/>
    <cellStyle name="Millares 2 9 2" xfId="316" xr:uid="{00000000-0005-0000-0000-0000DC000000}"/>
    <cellStyle name="Millares 2 9 2 2" xfId="553" xr:uid="{C95D3F21-210F-4352-B987-05C8E41FBF53}"/>
    <cellStyle name="Millares 2 9 2 2 2" xfId="1100" xr:uid="{06F9E4DC-7D48-4C4D-BBC2-BD28D61F7246}"/>
    <cellStyle name="Millares 2 9 2 2 2 2" xfId="2131" xr:uid="{1A1FAF10-4509-4A20-9470-D8AD1D3DAF0C}"/>
    <cellStyle name="Millares 2 9 2 2 2 2 2" xfId="4192" xr:uid="{D5FC0397-8B31-4CF3-8881-CCCE52AF91C7}"/>
    <cellStyle name="Millares 2 9 2 2 2 3" xfId="3162" xr:uid="{7FA5249E-2239-4776-A321-B4DA3A8BB97B}"/>
    <cellStyle name="Millares 2 9 2 2 3" xfId="1616" xr:uid="{2AED1113-D274-4F6F-8442-37FE252E02C9}"/>
    <cellStyle name="Millares 2 9 2 2 3 2" xfId="3677" xr:uid="{31C53771-1324-4DC0-B1A7-73C5FA6C4FCE}"/>
    <cellStyle name="Millares 2 9 2 2 4" xfId="2647" xr:uid="{B47F6DE5-02C2-4AD7-9BCA-D68D29411CC5}"/>
    <cellStyle name="Millares 2 9 2 3" xfId="455" xr:uid="{F874E653-D92C-4435-B15E-599326445C3D}"/>
    <cellStyle name="Millares 2 9 3" xfId="539" xr:uid="{991DE0F0-CE32-429A-9CF4-73A3911929E7}"/>
    <cellStyle name="Millares 2 9 3 2" xfId="1086" xr:uid="{FC030673-CC4E-45B3-8DDC-88692FBC7A23}"/>
    <cellStyle name="Millares 2 9 3 2 2" xfId="2117" xr:uid="{B6979D65-32E5-4BFC-B975-58A304C511D5}"/>
    <cellStyle name="Millares 2 9 3 2 2 2" xfId="4178" xr:uid="{CDC0D66F-76E5-42D8-9ADA-341C91F3E3DF}"/>
    <cellStyle name="Millares 2 9 3 2 3" xfId="3148" xr:uid="{9AD125FF-033F-4C35-A6E8-A52D78EA341D}"/>
    <cellStyle name="Millares 2 9 3 3" xfId="1602" xr:uid="{240D40DF-13B0-4C99-9433-1094FCD58553}"/>
    <cellStyle name="Millares 2 9 3 3 2" xfId="3663" xr:uid="{1718DD26-F3E4-4C28-B4AA-A743FDDA75BD}"/>
    <cellStyle name="Millares 2 9 3 4" xfId="2633" xr:uid="{EEEADCA8-80ED-41B4-8810-776CF4544CF8}"/>
    <cellStyle name="Millares 2 9 4" xfId="441" xr:uid="{BEA45DDF-1871-433C-8BBE-115960151FF0}"/>
    <cellStyle name="Millares 20" xfId="4605" xr:uid="{F9104072-8EDA-4865-8F35-4EDEEE0A6DD6}"/>
    <cellStyle name="Millares 21" xfId="4607" xr:uid="{BC662250-288D-4924-B177-F8F6F021BF81}"/>
    <cellStyle name="Millares 22" xfId="2543" xr:uid="{78FE00B2-FEE1-4704-AB3F-FD09C5AA648C}"/>
    <cellStyle name="Millares 23" xfId="418" xr:uid="{A9AB6A47-41D2-44FC-A403-5D05837C9CD3}"/>
    <cellStyle name="Millares 24" xfId="417" xr:uid="{D4B2347A-ADE6-49AD-B069-62F9EB93E8C2}"/>
    <cellStyle name="Millares 3" xfId="163" xr:uid="{00000000-0005-0000-0000-0000DD000000}"/>
    <cellStyle name="Millares 3 2" xfId="317" xr:uid="{00000000-0005-0000-0000-0000DE000000}"/>
    <cellStyle name="Millares 3 2 2" xfId="554" xr:uid="{BF9820CF-828A-47DD-9A9B-036FFA39F8FB}"/>
    <cellStyle name="Millares 3 2 2 2" xfId="741" xr:uid="{F8ACFC31-6267-4AFD-9455-3C3FF248EB75}"/>
    <cellStyle name="Millares 3 2 2 2 2" xfId="926" xr:uid="{62D4B831-6E25-4A9C-9078-B23FDACDC64D}"/>
    <cellStyle name="Millares 3 2 2 2 2 2" xfId="1444" xr:uid="{72470E78-0A55-42B3-BF4F-D4D62326D3E7}"/>
    <cellStyle name="Millares 3 2 2 2 2 2 2" xfId="2474" xr:uid="{0AFB3ADC-11ED-4740-AC4C-D9AA8989D940}"/>
    <cellStyle name="Millares 3 2 2 2 2 2 2 2" xfId="4535" xr:uid="{A5EFF905-60CE-4A3D-AE19-B203022F2123}"/>
    <cellStyle name="Millares 3 2 2 2 2 2 3" xfId="3505" xr:uid="{0E1DDD51-E949-4475-BE41-1E884497BE9D}"/>
    <cellStyle name="Millares 3 2 2 2 2 3" xfId="1959" xr:uid="{01FF4CE2-3EE2-47A0-9AA1-3216EDB97C12}"/>
    <cellStyle name="Millares 3 2 2 2 2 3 2" xfId="4020" xr:uid="{B22B9361-164A-45D3-A705-23E48FC6C618}"/>
    <cellStyle name="Millares 3 2 2 2 2 4" xfId="2990" xr:uid="{78299B6E-9055-4B04-9911-A2429388031C}"/>
    <cellStyle name="Millares 3 2 2 2 3" xfId="1268" xr:uid="{817EA67E-E325-4295-BDD6-915C14E2E803}"/>
    <cellStyle name="Millares 3 2 2 2 3 2" xfId="2298" xr:uid="{209A3A17-633F-4822-9051-D52ABC6432F1}"/>
    <cellStyle name="Millares 3 2 2 2 3 2 2" xfId="4359" xr:uid="{A3341111-B1EA-437A-9094-99E4AE78BCFC}"/>
    <cellStyle name="Millares 3 2 2 2 3 3" xfId="3329" xr:uid="{BA861125-08C7-4186-BD21-730C96EE56F7}"/>
    <cellStyle name="Millares 3 2 2 2 4" xfId="1783" xr:uid="{8F55775D-907B-4D4C-8ECF-0EE9DBF2CED5}"/>
    <cellStyle name="Millares 3 2 2 2 4 2" xfId="3844" xr:uid="{0DD9530D-E9A7-420D-B8EA-D120260C75D1}"/>
    <cellStyle name="Millares 3 2 2 2 5" xfId="2814" xr:uid="{79AEA290-11D8-4CC8-83AF-019056892EA5}"/>
    <cellStyle name="Millares 3 2 2 3" xfId="867" xr:uid="{4A7EAE19-CF1F-46AE-9B70-31BCF54642D8}"/>
    <cellStyle name="Millares 3 2 2 3 2" xfId="1385" xr:uid="{8046E40B-A010-42D6-8587-7117E7F31895}"/>
    <cellStyle name="Millares 3 2 2 3 2 2" xfId="2415" xr:uid="{86D9F67A-F2CA-48BF-8751-62086F98CDE2}"/>
    <cellStyle name="Millares 3 2 2 3 2 2 2" xfId="4476" xr:uid="{25B9200A-0DE0-4D60-B350-3371CFF56F77}"/>
    <cellStyle name="Millares 3 2 2 3 2 3" xfId="3446" xr:uid="{56C06DD4-68D5-4FC0-8734-7ECF48012BD8}"/>
    <cellStyle name="Millares 3 2 2 3 3" xfId="1900" xr:uid="{5CE5A4A6-3AF5-4507-BDFE-1DACA89A2317}"/>
    <cellStyle name="Millares 3 2 2 3 3 2" xfId="3961" xr:uid="{C55CB05B-92D1-4986-A6C9-CC25D38FC2E7}"/>
    <cellStyle name="Millares 3 2 2 3 4" xfId="2931" xr:uid="{731B362B-0C9F-47BD-8533-992FA47E96C8}"/>
    <cellStyle name="Millares 3 2 2 4" xfId="682" xr:uid="{645E5A9C-621E-450C-9D8F-57373B139DFF}"/>
    <cellStyle name="Millares 3 2 2 4 2" xfId="1209" xr:uid="{5F6BDD5C-06BF-4CE2-B8AF-E743E3A02634}"/>
    <cellStyle name="Millares 3 2 2 4 2 2" xfId="2239" xr:uid="{7B80EAD2-61B0-4A9D-B886-4D012D746E50}"/>
    <cellStyle name="Millares 3 2 2 4 2 2 2" xfId="4300" xr:uid="{532DE18A-2C75-421A-ACB7-C15B05099D05}"/>
    <cellStyle name="Millares 3 2 2 4 2 3" xfId="3270" xr:uid="{EEA152E8-06D2-434E-8017-41626FE8164C}"/>
    <cellStyle name="Millares 3 2 2 4 3" xfId="1724" xr:uid="{2F54B501-C9EF-4E41-9F5E-2CD87F1B7DE3}"/>
    <cellStyle name="Millares 3 2 2 4 3 2" xfId="3785" xr:uid="{C680E0F1-232E-4405-8739-CC3D467BC4D1}"/>
    <cellStyle name="Millares 3 2 2 4 4" xfId="2755" xr:uid="{E83ECEF4-DA9F-4419-93E4-5E967DF0C3D3}"/>
    <cellStyle name="Millares 3 2 2 5" xfId="1101" xr:uid="{780F3DC1-2576-4B3A-81F3-6F746341F878}"/>
    <cellStyle name="Millares 3 2 2 5 2" xfId="2132" xr:uid="{823BB07D-2FBC-46BE-BE15-D4E21A4D82A3}"/>
    <cellStyle name="Millares 3 2 2 5 2 2" xfId="4193" xr:uid="{C39C09DB-0E02-417F-A630-84DB8562E7B1}"/>
    <cellStyle name="Millares 3 2 2 5 3" xfId="3163" xr:uid="{CA437200-4B22-4F7D-8D61-D7D30485DB5E}"/>
    <cellStyle name="Millares 3 2 2 6" xfId="1617" xr:uid="{B76F3B1F-AB39-4EAA-8B5E-470A4FDB34CC}"/>
    <cellStyle name="Millares 3 2 2 6 2" xfId="3678" xr:uid="{266F7A2E-0F16-4C70-A268-769A17E9632F}"/>
    <cellStyle name="Millares 3 2 2 7" xfId="2648" xr:uid="{10141F57-D98D-482A-AED5-EA9EFECD692F}"/>
    <cellStyle name="Millares 3 2 3" xfId="712" xr:uid="{386E59DB-3332-4237-8773-E5FE313A2E65}"/>
    <cellStyle name="Millares 3 2 3 2" xfId="897" xr:uid="{8187AE55-AA2D-4D4E-A81D-EAAE69F67572}"/>
    <cellStyle name="Millares 3 2 3 2 2" xfId="1415" xr:uid="{48FA4442-4AA5-49C6-BA8F-1800AB028295}"/>
    <cellStyle name="Millares 3 2 3 2 2 2" xfId="2445" xr:uid="{2BB08C5D-4F88-4749-A01A-DEE42B991A99}"/>
    <cellStyle name="Millares 3 2 3 2 2 2 2" xfId="4506" xr:uid="{EE016147-0D23-44D0-B145-6566E41F2166}"/>
    <cellStyle name="Millares 3 2 3 2 2 3" xfId="3476" xr:uid="{EA0DCE81-C270-470A-832A-88C6F968F695}"/>
    <cellStyle name="Millares 3 2 3 2 3" xfId="1930" xr:uid="{991756FB-BF69-478E-AD46-B628C60B194F}"/>
    <cellStyle name="Millares 3 2 3 2 3 2" xfId="3991" xr:uid="{DC93003F-3F4E-4CE8-AD80-DD4AED3C4B03}"/>
    <cellStyle name="Millares 3 2 3 2 4" xfId="2961" xr:uid="{F22D4B74-12FF-424B-AB33-F7E045B055B9}"/>
    <cellStyle name="Millares 3 2 3 3" xfId="1239" xr:uid="{1E4770A2-34FC-4866-B57A-39730C844D70}"/>
    <cellStyle name="Millares 3 2 3 3 2" xfId="2269" xr:uid="{A7F0489E-0A67-479D-A568-9AC7A8340473}"/>
    <cellStyle name="Millares 3 2 3 3 2 2" xfId="4330" xr:uid="{30AF9B1B-078F-48EA-A647-5E78D76BBF07}"/>
    <cellStyle name="Millares 3 2 3 3 3" xfId="3300" xr:uid="{4765DA4E-0CFF-4E2A-A3EE-C4838FA88270}"/>
    <cellStyle name="Millares 3 2 3 4" xfId="1754" xr:uid="{657F95AD-E1BC-489C-9A65-A6B04D669FC4}"/>
    <cellStyle name="Millares 3 2 3 4 2" xfId="3815" xr:uid="{60921BE9-2929-42B2-9171-43C9F08F7702}"/>
    <cellStyle name="Millares 3 2 3 5" xfId="2785" xr:uid="{9292E6DA-4A19-4221-8BA4-B7EAE8D069A9}"/>
    <cellStyle name="Millares 3 2 4" xfId="770" xr:uid="{F65EA7FC-02CF-44F8-AD8E-BF6B0130FC2B}"/>
    <cellStyle name="Millares 3 2 4 2" xfId="955" xr:uid="{0389238F-6C04-44BD-9DAE-6E95E13B8414}"/>
    <cellStyle name="Millares 3 2 4 2 2" xfId="1473" xr:uid="{947A610B-65A1-4A30-9434-1E2DC7610710}"/>
    <cellStyle name="Millares 3 2 4 2 2 2" xfId="2503" xr:uid="{47B75565-4DCB-4E5A-A018-150FB500FC33}"/>
    <cellStyle name="Millares 3 2 4 2 2 2 2" xfId="4564" xr:uid="{4CC56416-8011-4D51-8577-0150302FC937}"/>
    <cellStyle name="Millares 3 2 4 2 2 3" xfId="3534" xr:uid="{CBA43DE7-6BA9-4DCE-93E6-8D1221830C05}"/>
    <cellStyle name="Millares 3 2 4 2 3" xfId="1988" xr:uid="{B1DF9828-8188-494B-AD8F-1DB0A7323AE6}"/>
    <cellStyle name="Millares 3 2 4 2 3 2" xfId="4049" xr:uid="{26FC46EA-B391-4355-AAD3-4F02309F3200}"/>
    <cellStyle name="Millares 3 2 4 2 4" xfId="3019" xr:uid="{AC8D4DDE-4651-4D5B-B98A-DE2E2EC45CEF}"/>
    <cellStyle name="Millares 3 2 4 3" xfId="1297" xr:uid="{5775FCDF-7E8F-4B58-9514-4B4230993010}"/>
    <cellStyle name="Millares 3 2 4 3 2" xfId="2327" xr:uid="{42F1C5CC-ABBD-4261-A8AE-6502CD6B1C61}"/>
    <cellStyle name="Millares 3 2 4 3 2 2" xfId="4388" xr:uid="{BD235913-66EE-431F-A18B-FEECE45B47B9}"/>
    <cellStyle name="Millares 3 2 4 3 3" xfId="3358" xr:uid="{9A3A0734-2D31-48D0-94DC-8F696E939A0B}"/>
    <cellStyle name="Millares 3 2 4 4" xfId="1812" xr:uid="{3C1D4D52-F390-408D-B780-B65AA57D2746}"/>
    <cellStyle name="Millares 3 2 4 4 2" xfId="3873" xr:uid="{0130592C-6D2C-4D52-8113-D752DC58A68C}"/>
    <cellStyle name="Millares 3 2 4 5" xfId="2843" xr:uid="{1651E244-45E1-49EC-ADCF-2E3C1633D937}"/>
    <cellStyle name="Millares 3 2 5" xfId="838" xr:uid="{F91E196E-F64C-4723-A830-6127BE28A2A2}"/>
    <cellStyle name="Millares 3 2 5 2" xfId="1356" xr:uid="{0E090EF7-473F-4086-8672-4EADBD41222A}"/>
    <cellStyle name="Millares 3 2 5 2 2" xfId="2386" xr:uid="{E3A9C5A8-6A93-4401-9D3B-9D5E082FD4F7}"/>
    <cellStyle name="Millares 3 2 5 2 2 2" xfId="4447" xr:uid="{CA7CC876-7EAE-4F77-8068-CD09D7A8EB61}"/>
    <cellStyle name="Millares 3 2 5 2 3" xfId="3417" xr:uid="{744BAC8B-13A0-4E1C-BCDD-6510917528E1}"/>
    <cellStyle name="Millares 3 2 5 3" xfId="1871" xr:uid="{9A00216F-3BD6-4AA7-8F9B-FB9979E2AAF1}"/>
    <cellStyle name="Millares 3 2 5 3 2" xfId="3932" xr:uid="{CDA9963F-4F9A-441B-80E6-5EA491EF704C}"/>
    <cellStyle name="Millares 3 2 5 4" xfId="2902" xr:uid="{E7E006A1-ACF8-4696-9195-7B89307C8A35}"/>
    <cellStyle name="Millares 3 2 6" xfId="649" xr:uid="{A5B3F29D-56E9-423A-9B36-A1F14DE1500D}"/>
    <cellStyle name="Millares 3 2 6 2" xfId="1180" xr:uid="{0BA255F9-0E73-4A07-B2D3-29307A1C94BA}"/>
    <cellStyle name="Millares 3 2 6 2 2" xfId="2210" xr:uid="{E8419E3A-8CB3-4706-ADBD-526628018B70}"/>
    <cellStyle name="Millares 3 2 6 2 2 2" xfId="4271" xr:uid="{95AE2F11-B79B-4654-A51D-1237958B7F5D}"/>
    <cellStyle name="Millares 3 2 6 2 3" xfId="3241" xr:uid="{87B224A8-F2F6-445B-A631-961107A4556E}"/>
    <cellStyle name="Millares 3 2 6 3" xfId="1695" xr:uid="{A9206744-4857-4E2A-8D1F-E391B00F3FEC}"/>
    <cellStyle name="Millares 3 2 6 3 2" xfId="3756" xr:uid="{93629269-F81F-4EA7-BB77-5CC6DD81F9AB}"/>
    <cellStyle name="Millares 3 2 6 4" xfId="2726" xr:uid="{17CB9EC9-875E-430C-9A16-657836F26FB6}"/>
    <cellStyle name="Millares 3 2 7" xfId="456" xr:uid="{D3DA9F7C-2459-4425-BA0A-19ADDF82D890}"/>
    <cellStyle name="Millares 3 3" xfId="518" xr:uid="{14500010-9678-4499-9C1E-1AAE9C144F36}"/>
    <cellStyle name="Millares 3 3 2" xfId="793" xr:uid="{A023C5E0-754C-4D34-BDEF-7076C47093C5}"/>
    <cellStyle name="Millares 3 3 3" xfId="1065" xr:uid="{6E203C43-5E25-4DE3-B4BD-0AC569E9C1D0}"/>
    <cellStyle name="Millares 3 3 3 2" xfId="2096" xr:uid="{8D5A2CD7-225A-4E79-8538-251BCE519290}"/>
    <cellStyle name="Millares 3 3 3 2 2" xfId="4157" xr:uid="{4B377470-4812-4B0E-8A02-69701CA0E985}"/>
    <cellStyle name="Millares 3 3 3 3" xfId="3127" xr:uid="{30694A10-DDEC-4F0E-9020-C97F90D88F2D}"/>
    <cellStyle name="Millares 3 3 4" xfId="1581" xr:uid="{2D57ED98-EED2-456C-8116-ABDEFFFE7C04}"/>
    <cellStyle name="Millares 3 3 4 2" xfId="3642" xr:uid="{2C5B78B0-0438-40F8-B804-08397D999FDF}"/>
    <cellStyle name="Millares 3 3 5" xfId="2612" xr:uid="{882F7885-4E83-49FB-AD6B-2465B5497F41}"/>
    <cellStyle name="Millares 3 4" xfId="420" xr:uid="{D890439B-5113-4E04-B1F3-0037EFEECFD3}"/>
    <cellStyle name="Millares 4" xfId="164" xr:uid="{00000000-0005-0000-0000-0000DF000000}"/>
    <cellStyle name="Millares 4 2" xfId="344" xr:uid="{00000000-0005-0000-0000-0000E0000000}"/>
    <cellStyle name="Millares 4 2 2" xfId="376" xr:uid="{00000000-0005-0000-0000-0000E1000000}"/>
    <cellStyle name="Millares 4 2 2 2" xfId="407" xr:uid="{00000000-0005-0000-0000-0000E2000000}"/>
    <cellStyle name="Millares 4 2 2 2 2" xfId="608" xr:uid="{17E6FD03-835E-4371-944C-F36A6693E5C7}"/>
    <cellStyle name="Millares 4 2 2 2 2 2" xfId="1155" xr:uid="{D4FAA357-2F86-4030-B091-5745354F4D6E}"/>
    <cellStyle name="Millares 4 2 2 2 2 2 2" xfId="2186" xr:uid="{45229460-6C99-48C5-B187-2C7A3E32E191}"/>
    <cellStyle name="Millares 4 2 2 2 2 2 2 2" xfId="4247" xr:uid="{1CE972DE-0BDC-4B99-B430-5ED7D59E1DF8}"/>
    <cellStyle name="Millares 4 2 2 2 2 2 3" xfId="3217" xr:uid="{8A8B0AF9-2816-4311-85B4-34C85B1DFC05}"/>
    <cellStyle name="Millares 4 2 2 2 2 3" xfId="1671" xr:uid="{B8CFE24A-CE88-4809-A150-FC4E9B4A5899}"/>
    <cellStyle name="Millares 4 2 2 2 2 3 2" xfId="3732" xr:uid="{03BA9193-1CFD-4549-9695-AFB79648CB9A}"/>
    <cellStyle name="Millares 4 2 2 2 2 4" xfId="2702" xr:uid="{159E07AC-433E-47D3-9561-F504F28B581A}"/>
    <cellStyle name="Millares 4 2 2 2 3" xfId="1057" xr:uid="{69EBE9A8-4050-4135-B33C-A3709E6F2787}"/>
    <cellStyle name="Millares 4 2 2 2 3 2" xfId="2088" xr:uid="{2C1DEB3F-8A17-4963-94CE-0818E8928301}"/>
    <cellStyle name="Millares 4 2 2 2 3 2 2" xfId="4149" xr:uid="{2CD2B07F-CEF4-4235-81FE-D50333D5018B}"/>
    <cellStyle name="Millares 4 2 2 2 3 3" xfId="3119" xr:uid="{CC48445D-08F2-4D26-8341-61FA7F21C2CE}"/>
    <cellStyle name="Millares 4 2 2 2 4" xfId="1573" xr:uid="{966F03BB-A655-409E-A63D-B45591FE421A}"/>
    <cellStyle name="Millares 4 2 2 2 4 2" xfId="3634" xr:uid="{0E23AFB1-029E-4D8E-BD11-A5C216AEF90E}"/>
    <cellStyle name="Millares 4 2 2 2 5" xfId="2604" xr:uid="{7F8331FF-6A42-4A47-BBC6-246FF9FED37F}"/>
    <cellStyle name="Millares 4 2 2 2 6" xfId="510" xr:uid="{329EB836-04AA-43DA-9962-68E3E02F0B75}"/>
    <cellStyle name="Millares 4 2 2 3" xfId="577" xr:uid="{8775AEE2-5C9A-41E6-AAB6-68D7633EF292}"/>
    <cellStyle name="Millares 4 2 2 3 2" xfId="1124" xr:uid="{2527322F-3D8F-4C8F-9F87-854BC8EEF26E}"/>
    <cellStyle name="Millares 4 2 2 3 2 2" xfId="2155" xr:uid="{609ED2D1-DC48-4871-A1C4-60F1353564D9}"/>
    <cellStyle name="Millares 4 2 2 3 2 2 2" xfId="4216" xr:uid="{339526E1-9008-41E6-8A1A-78823C1ADA2D}"/>
    <cellStyle name="Millares 4 2 2 3 2 3" xfId="3186" xr:uid="{BD23FFA1-2148-40E5-BDF5-10FA40012D0B}"/>
    <cellStyle name="Millares 4 2 2 3 3" xfId="1640" xr:uid="{55756144-1066-49CF-99CF-00C167D22C7F}"/>
    <cellStyle name="Millares 4 2 2 3 3 2" xfId="3701" xr:uid="{6E22A174-DCDC-4940-ABDF-21007EA97B8B}"/>
    <cellStyle name="Millares 4 2 2 3 4" xfId="2671" xr:uid="{7B9F285B-9DAF-42E6-9240-76646F037F39}"/>
    <cellStyle name="Millares 4 2 2 4" xfId="1026" xr:uid="{1140EAB8-5FA1-4882-A7D6-176E928FF45A}"/>
    <cellStyle name="Millares 4 2 2 4 2" xfId="2057" xr:uid="{CB2D8610-5F0B-497F-8701-A44C42334EDE}"/>
    <cellStyle name="Millares 4 2 2 4 2 2" xfId="4118" xr:uid="{28CA7900-4AE4-4190-A820-1D19BABE0C86}"/>
    <cellStyle name="Millares 4 2 2 4 3" xfId="3088" xr:uid="{881BE9CF-A63E-4EB2-B5FD-3C4148556BBD}"/>
    <cellStyle name="Millares 4 2 2 5" xfId="1542" xr:uid="{E6440F9F-1584-46D2-94AC-28BFA32B9BA5}"/>
    <cellStyle name="Millares 4 2 2 5 2" xfId="3603" xr:uid="{ABF1146B-BBD6-42C9-9D6C-850859594318}"/>
    <cellStyle name="Millares 4 2 2 6" xfId="2573" xr:uid="{FD3FA886-A59C-42DA-AE3C-C8FF1A573EE0}"/>
    <cellStyle name="Millares 4 2 2 7" xfId="479" xr:uid="{734F8319-F03E-44EA-B899-7EF32E2B0197}"/>
    <cellStyle name="Millares 4 2 3" xfId="392" xr:uid="{00000000-0005-0000-0000-0000E3000000}"/>
    <cellStyle name="Millares 4 2 3 2" xfId="593" xr:uid="{DAA8AD66-2AFE-4841-8004-13A4D145FAF0}"/>
    <cellStyle name="Millares 4 2 3 2 2" xfId="1140" xr:uid="{B80C39AB-2E90-4413-815F-9C1A53AB110F}"/>
    <cellStyle name="Millares 4 2 3 2 2 2" xfId="2171" xr:uid="{A3F17D2B-D395-4379-8128-825C50A770AB}"/>
    <cellStyle name="Millares 4 2 3 2 2 2 2" xfId="4232" xr:uid="{F2BF959B-C97D-4D97-83A6-4D7F09E4DBF6}"/>
    <cellStyle name="Millares 4 2 3 2 2 3" xfId="3202" xr:uid="{FCA22E0B-50FF-47C2-BACD-305B09FD921D}"/>
    <cellStyle name="Millares 4 2 3 2 3" xfId="1656" xr:uid="{F87AE669-721A-426F-8458-6AD3CAC5120A}"/>
    <cellStyle name="Millares 4 2 3 2 3 2" xfId="3717" xr:uid="{8ACF0D41-22BA-4388-848B-98DA8574028A}"/>
    <cellStyle name="Millares 4 2 3 2 4" xfId="2687" xr:uid="{87DFCDEB-6AB1-40ED-B0B5-07600E607770}"/>
    <cellStyle name="Millares 4 2 3 3" xfId="1042" xr:uid="{C626AA4A-2D97-421E-8A28-F653913A5892}"/>
    <cellStyle name="Millares 4 2 3 3 2" xfId="2073" xr:uid="{A2005F3E-4F9E-403E-ABDD-40C5D56C9F5A}"/>
    <cellStyle name="Millares 4 2 3 3 2 2" xfId="4134" xr:uid="{42E1C17B-8C5E-4A5E-B0E0-6C617D0C698E}"/>
    <cellStyle name="Millares 4 2 3 3 3" xfId="3104" xr:uid="{7ACCC174-54D8-465E-A96D-DE77B16E727D}"/>
    <cellStyle name="Millares 4 2 3 4" xfId="1558" xr:uid="{126A12C6-99FE-4512-9496-B6BA61B3341C}"/>
    <cellStyle name="Millares 4 2 3 4 2" xfId="3619" xr:uid="{A03E3188-BD28-447C-90D6-D6F48E513BB7}"/>
    <cellStyle name="Millares 4 2 3 5" xfId="2589" xr:uid="{30EF346F-EB02-4DF1-9E04-46F6686FEDB5}"/>
    <cellStyle name="Millares 4 2 3 6" xfId="495" xr:uid="{2BA897DA-C5DA-47D3-9938-2CDE4E0E0459}"/>
    <cellStyle name="Millares 4 2 4" xfId="560" xr:uid="{04F38743-60A4-4CC7-B82C-1D6E16A48A71}"/>
    <cellStyle name="Millares 4 2 4 2" xfId="1107" xr:uid="{D8504C6C-C9BB-4E6A-B9FE-31F4CB99459D}"/>
    <cellStyle name="Millares 4 2 4 2 2" xfId="2138" xr:uid="{F9180F37-5DA1-4887-BE7C-13A635C63D1D}"/>
    <cellStyle name="Millares 4 2 4 2 2 2" xfId="4199" xr:uid="{32730029-F530-445C-B45B-1AADF4025823}"/>
    <cellStyle name="Millares 4 2 4 2 3" xfId="3169" xr:uid="{61C0EC7B-AD9E-46A0-8290-EE4F3813F9A3}"/>
    <cellStyle name="Millares 4 2 4 3" xfId="1623" xr:uid="{676B8AE9-6D07-444D-ADB2-318E9BE7C151}"/>
    <cellStyle name="Millares 4 2 4 3 2" xfId="3684" xr:uid="{3E00492F-BC05-4310-A666-D24B3E456872}"/>
    <cellStyle name="Millares 4 2 4 4" xfId="2654" xr:uid="{B2941F99-3DF4-4EE2-AB12-727D5594BD8D}"/>
    <cellStyle name="Millares 4 2 5" xfId="794" xr:uid="{7BC1F2BD-51C0-4C7C-9501-5AD048BA7B59}"/>
    <cellStyle name="Millares 4 2 6" xfId="1011" xr:uid="{5A79D8B3-76D6-48F9-A498-029EE874642D}"/>
    <cellStyle name="Millares 4 2 6 2" xfId="2042" xr:uid="{396EB271-D93C-4434-98DC-98AB2D962591}"/>
    <cellStyle name="Millares 4 2 6 2 2" xfId="4103" xr:uid="{1C93AC8B-0F8A-4194-9C8B-A48DBBDBA3EB}"/>
    <cellStyle name="Millares 4 2 6 3" xfId="3073" xr:uid="{1AE2E17A-D440-4E7B-82E6-E2903201AE2C}"/>
    <cellStyle name="Millares 4 2 7" xfId="1527" xr:uid="{33F16FEA-E578-410C-A4A9-E65037170CBE}"/>
    <cellStyle name="Millares 4 2 7 2" xfId="3588" xr:uid="{0390F254-476F-4D0D-9C1C-199C576BCE87}"/>
    <cellStyle name="Millares 4 2 8" xfId="2558" xr:uid="{02DFFF3B-341E-4649-9FAB-B37733B9944D}"/>
    <cellStyle name="Millares 4 2 9" xfId="462" xr:uid="{FA2E3B0C-4DA0-4B7C-9166-BD14A479FF2F}"/>
    <cellStyle name="Millares 4 3" xfId="349" xr:uid="{00000000-0005-0000-0000-0000E4000000}"/>
    <cellStyle name="Millares 4 3 2" xfId="564" xr:uid="{8F20FC37-54E1-4841-BDF0-9E54403C048E}"/>
    <cellStyle name="Millares 4 3 2 2" xfId="1111" xr:uid="{1EE2057D-7F09-4C2F-B2D0-9225120BA3CA}"/>
    <cellStyle name="Millares 4 3 2 2 2" xfId="2142" xr:uid="{C1A40F33-E5DA-4464-AB0F-7882B9F692B0}"/>
    <cellStyle name="Millares 4 3 2 2 2 2" xfId="4203" xr:uid="{DDC0686E-2D29-496D-B726-3735FD239EBB}"/>
    <cellStyle name="Millares 4 3 2 2 3" xfId="3173" xr:uid="{1A16F507-5E15-4C4F-85BE-3846461394B2}"/>
    <cellStyle name="Millares 4 3 2 3" xfId="1627" xr:uid="{38F40BD7-1FB3-43D7-AD51-953C93D26B3C}"/>
    <cellStyle name="Millares 4 3 2 3 2" xfId="3688" xr:uid="{9A64574D-0EF8-49EE-B292-F6B50F0B8ECB}"/>
    <cellStyle name="Millares 4 3 2 4" xfId="2658" xr:uid="{E106611C-A0F3-4C84-9E1B-FC08B658D61A}"/>
    <cellStyle name="Millares 4 3 3" xfId="466" xr:uid="{AF113124-AC0A-4949-9574-392BF719C996}"/>
    <cellStyle name="Millares 4 4" xfId="519" xr:uid="{D67680EA-0738-4A4A-BF0F-0299529BEE05}"/>
    <cellStyle name="Millares 4 4 2" xfId="1066" xr:uid="{F2544A9E-9C23-4F78-BA31-393D0BAD40D6}"/>
    <cellStyle name="Millares 4 4 2 2" xfId="2097" xr:uid="{E4E7F5B8-C063-40E4-B84E-789F3147B51D}"/>
    <cellStyle name="Millares 4 4 2 2 2" xfId="4158" xr:uid="{BB73614A-6EAB-4BC6-9BBD-5BC595385381}"/>
    <cellStyle name="Millares 4 4 2 3" xfId="3128" xr:uid="{08AFAA1F-9F8A-4489-988F-6CE7D796ACAD}"/>
    <cellStyle name="Millares 4 4 3" xfId="1582" xr:uid="{5CE4656F-1106-4775-BA72-DC7EB3540D5B}"/>
    <cellStyle name="Millares 4 4 3 2" xfId="3643" xr:uid="{F19D1F57-9B59-4101-8FA2-CA8E0A472964}"/>
    <cellStyle name="Millares 4 4 4" xfId="2613" xr:uid="{80F6DA26-6631-4564-BEC0-E4CD5A0E424B}"/>
    <cellStyle name="Millares 4 5" xfId="620" xr:uid="{34CA1438-E91F-43DB-965E-1BE017E76448}"/>
    <cellStyle name="Millares 4 6" xfId="421" xr:uid="{34F3877A-F34F-4B82-9561-9E6001E34B34}"/>
    <cellStyle name="Millares 5" xfId="257" xr:uid="{00000000-0005-0000-0000-0000E5000000}"/>
    <cellStyle name="Millares 5 2" xfId="337" xr:uid="{00000000-0005-0000-0000-0000E6000000}"/>
    <cellStyle name="Millares 5 2 2" xfId="557" xr:uid="{DF5138FE-551B-4FCE-ADAF-35CEFBAEDF9C}"/>
    <cellStyle name="Millares 5 2 2 2" xfId="919" xr:uid="{6600DF27-1BE7-48BC-8157-3C532A815B1B}"/>
    <cellStyle name="Millares 5 2 2 2 2" xfId="1437" xr:uid="{5C1DD1F4-2F0C-463B-9A7B-71AC1F795E8E}"/>
    <cellStyle name="Millares 5 2 2 2 2 2" xfId="2467" xr:uid="{BB2AAD81-8C47-4576-97FF-81C41F7101E8}"/>
    <cellStyle name="Millares 5 2 2 2 2 2 2" xfId="4528" xr:uid="{5E0AF54D-385D-4E20-8A99-560F138B5F22}"/>
    <cellStyle name="Millares 5 2 2 2 2 3" xfId="3498" xr:uid="{447BEA48-0DEA-4009-94C6-DBFCA860629B}"/>
    <cellStyle name="Millares 5 2 2 2 3" xfId="1952" xr:uid="{959355B8-9BD5-4035-ABE3-CB5CDC52DBF2}"/>
    <cellStyle name="Millares 5 2 2 2 3 2" xfId="4013" xr:uid="{FF6B72FB-C160-4110-8A14-D1B9D60C0883}"/>
    <cellStyle name="Millares 5 2 2 2 4" xfId="2983" xr:uid="{E3AC133D-9876-4F42-B2BC-23492D3CAC1B}"/>
    <cellStyle name="Millares 5 2 2 3" xfId="734" xr:uid="{0630BC6D-94C2-4D3E-8216-320E2940AB9A}"/>
    <cellStyle name="Millares 5 2 2 3 2" xfId="1261" xr:uid="{D5A83D46-5585-4B5C-9E1E-22D76D98DC8B}"/>
    <cellStyle name="Millares 5 2 2 3 2 2" xfId="2291" xr:uid="{E686A1EF-008A-4D37-8511-0210259103D5}"/>
    <cellStyle name="Millares 5 2 2 3 2 2 2" xfId="4352" xr:uid="{9E7F63D5-B141-4B10-97FF-6298DAF56FD3}"/>
    <cellStyle name="Millares 5 2 2 3 2 3" xfId="3322" xr:uid="{57816A1E-B2AC-48C5-AC9D-23E9F3C5DE32}"/>
    <cellStyle name="Millares 5 2 2 3 3" xfId="1776" xr:uid="{3B52DB50-A8DF-4218-8E45-0E923B0D35D9}"/>
    <cellStyle name="Millares 5 2 2 3 3 2" xfId="3837" xr:uid="{5C394EC8-8405-4EEE-ADEB-BB8369A9CF83}"/>
    <cellStyle name="Millares 5 2 2 3 4" xfId="2807" xr:uid="{61F575B2-CD35-4AC3-9AEC-58820A2484A4}"/>
    <cellStyle name="Millares 5 2 2 4" xfId="1104" xr:uid="{DBA2077C-A43E-4F89-AF3D-7590B51EB396}"/>
    <cellStyle name="Millares 5 2 2 4 2" xfId="2135" xr:uid="{D4773CD2-361B-40FA-A2CC-D2C3EAF007A2}"/>
    <cellStyle name="Millares 5 2 2 4 2 2" xfId="4196" xr:uid="{5D416777-A56F-4FCC-8867-57876AB701DC}"/>
    <cellStyle name="Millares 5 2 2 4 3" xfId="3166" xr:uid="{49C6228A-D9DB-4D5B-A3E8-323B48036E55}"/>
    <cellStyle name="Millares 5 2 2 5" xfId="1620" xr:uid="{0AF43250-9FA4-44A3-B980-71EFB76683FD}"/>
    <cellStyle name="Millares 5 2 2 5 2" xfId="3681" xr:uid="{3BE33E70-3A4C-45DD-A0E5-DEAACEECBC6F}"/>
    <cellStyle name="Millares 5 2 2 6" xfId="2651" xr:uid="{D5BC1485-7F8D-4256-A590-4DD35B0F0CD9}"/>
    <cellStyle name="Millares 5 2 3" xfId="860" xr:uid="{94681A10-7361-409A-A268-7EF9CEA4B31D}"/>
    <cellStyle name="Millares 5 2 3 2" xfId="1378" xr:uid="{911DFD33-40E8-4163-B774-FE4A01F781C6}"/>
    <cellStyle name="Millares 5 2 3 2 2" xfId="2408" xr:uid="{4863AEF5-CD2B-419A-9B6D-E590EC124116}"/>
    <cellStyle name="Millares 5 2 3 2 2 2" xfId="4469" xr:uid="{A6117135-6E07-44E7-B4BC-AB6E59A30ADB}"/>
    <cellStyle name="Millares 5 2 3 2 3" xfId="3439" xr:uid="{A3C6AB67-0F79-44CD-8209-C0F7E8C34E24}"/>
    <cellStyle name="Millares 5 2 3 3" xfId="1893" xr:uid="{046E167D-57D2-4BE5-8469-7C827C70EE15}"/>
    <cellStyle name="Millares 5 2 3 3 2" xfId="3954" xr:uid="{150BBA93-5C07-4DC3-BCA2-EA344932AB53}"/>
    <cellStyle name="Millares 5 2 3 4" xfId="2924" xr:uid="{1008E583-5162-44DD-8CC3-FE6E31762432}"/>
    <cellStyle name="Millares 5 2 4" xfId="675" xr:uid="{6EE3CCB3-8C22-4B43-A427-328A4E60FD1C}"/>
    <cellStyle name="Millares 5 2 4 2" xfId="1202" xr:uid="{2F1BD49E-3AF7-44F6-857C-0D86635E6782}"/>
    <cellStyle name="Millares 5 2 4 2 2" xfId="2232" xr:uid="{12B33942-3611-4AF9-BAF5-8CBBCCCC12C3}"/>
    <cellStyle name="Millares 5 2 4 2 2 2" xfId="4293" xr:uid="{85FC4E02-611E-4E84-971B-885A95D1842A}"/>
    <cellStyle name="Millares 5 2 4 2 3" xfId="3263" xr:uid="{ECFEB279-5B40-447E-BB6E-F88CEF512C25}"/>
    <cellStyle name="Millares 5 2 4 3" xfId="1717" xr:uid="{0BD1FB81-5A73-452E-B2A2-42161B8E43D4}"/>
    <cellStyle name="Millares 5 2 4 3 2" xfId="3778" xr:uid="{A114CEF1-1E45-4ED3-A767-03D7E1F80E11}"/>
    <cellStyle name="Millares 5 2 4 4" xfId="2748" xr:uid="{D184D6F0-BDA5-4986-AC51-2E25C4C4F535}"/>
    <cellStyle name="Millares 5 2 5" xfId="459" xr:uid="{2BC8379C-71B9-4615-8911-9EA0EEF6DBCF}"/>
    <cellStyle name="Millares 5 3" xfId="524" xr:uid="{F1B3D408-B0EC-4FCA-978D-ECD78BF701FE}"/>
    <cellStyle name="Millares 5 3 2" xfId="890" xr:uid="{F9D29671-85F0-4F0F-8BB4-778AF8065EDE}"/>
    <cellStyle name="Millares 5 3 2 2" xfId="1408" xr:uid="{5E297C80-08BC-4236-9678-0DE4F5CBD7C7}"/>
    <cellStyle name="Millares 5 3 2 2 2" xfId="2438" xr:uid="{B8FA2B00-DF91-42F7-8A87-6C2C50AB9C07}"/>
    <cellStyle name="Millares 5 3 2 2 2 2" xfId="4499" xr:uid="{EE086737-B2AA-42F2-899A-1286C178AF7A}"/>
    <cellStyle name="Millares 5 3 2 2 3" xfId="3469" xr:uid="{C892F27E-8163-46EA-A33F-6172EF3F5B14}"/>
    <cellStyle name="Millares 5 3 2 3" xfId="1923" xr:uid="{6FE78E0A-BD09-4F9C-95B1-65D84FD8CBA5}"/>
    <cellStyle name="Millares 5 3 2 3 2" xfId="3984" xr:uid="{B1768391-416E-4F99-AF57-8CEC57422078}"/>
    <cellStyle name="Millares 5 3 2 4" xfId="2954" xr:uid="{02DB4389-7A0E-41E6-862F-BD3B2A7A2BA7}"/>
    <cellStyle name="Millares 5 3 3" xfId="705" xr:uid="{DCD49C50-0D68-4DBD-9100-8160EBF45A19}"/>
    <cellStyle name="Millares 5 3 3 2" xfId="1232" xr:uid="{20867439-BA50-4C14-B1E9-58CB84953609}"/>
    <cellStyle name="Millares 5 3 3 2 2" xfId="2262" xr:uid="{21BC4C4E-0826-400E-8005-C5C9B3F3C890}"/>
    <cellStyle name="Millares 5 3 3 2 2 2" xfId="4323" xr:uid="{4DF7FF6F-E66B-4461-A163-F691E7220037}"/>
    <cellStyle name="Millares 5 3 3 2 3" xfId="3293" xr:uid="{0B73F60F-9412-4A02-9AA7-EACF59E88CF2}"/>
    <cellStyle name="Millares 5 3 3 3" xfId="1747" xr:uid="{74504349-A636-41CF-94C8-FED179885998}"/>
    <cellStyle name="Millares 5 3 3 3 2" xfId="3808" xr:uid="{170E6E0B-65A4-4548-AB15-D34872F0193E}"/>
    <cellStyle name="Millares 5 3 3 4" xfId="2778" xr:uid="{30DFBDA5-97A3-4C53-A781-50596C1AECBE}"/>
    <cellStyle name="Millares 5 3 4" xfId="1071" xr:uid="{78603764-00F5-4BBB-A433-CA0A53C1B46B}"/>
    <cellStyle name="Millares 5 3 4 2" xfId="2102" xr:uid="{5E107D9C-7ABB-49AC-A88D-CF83DF439EF8}"/>
    <cellStyle name="Millares 5 3 4 2 2" xfId="4163" xr:uid="{C6AD02E9-78E9-4FA7-8788-F9965E0F0041}"/>
    <cellStyle name="Millares 5 3 4 3" xfId="3133" xr:uid="{C586F78E-9F24-4AD5-B350-4338B7227393}"/>
    <cellStyle name="Millares 5 3 5" xfId="1587" xr:uid="{844F3C29-F58E-4860-B0E1-60100254D21A}"/>
    <cellStyle name="Millares 5 3 5 2" xfId="3648" xr:uid="{9C9E1E71-D402-4841-BB79-9899AC2F2321}"/>
    <cellStyle name="Millares 5 3 6" xfId="2618" xr:uid="{D5E0ABD1-25B5-4358-9EB2-666C99620550}"/>
    <cellStyle name="Millares 5 4" xfId="763" xr:uid="{DFD204EF-2FED-4344-B8F9-41F47D228094}"/>
    <cellStyle name="Millares 5 4 2" xfId="948" xr:uid="{B4732CA2-1896-49C7-97F8-BDB7302E436D}"/>
    <cellStyle name="Millares 5 4 2 2" xfId="1466" xr:uid="{FFEFD03C-6587-48F4-9E6A-165F708161CE}"/>
    <cellStyle name="Millares 5 4 2 2 2" xfId="2496" xr:uid="{0B63486B-6ACD-4145-A1F5-649DBA7DDC6C}"/>
    <cellStyle name="Millares 5 4 2 2 2 2" xfId="4557" xr:uid="{5997888F-C058-4C1C-B467-73D689C400EB}"/>
    <cellStyle name="Millares 5 4 2 2 3" xfId="3527" xr:uid="{C1266AD7-11D2-439A-BFF5-B4F6516B5B2E}"/>
    <cellStyle name="Millares 5 4 2 3" xfId="1981" xr:uid="{EE6EC8B4-4140-4806-90E3-DE71A8D64682}"/>
    <cellStyle name="Millares 5 4 2 3 2" xfId="4042" xr:uid="{BC78B2E5-18C1-4E8E-A0C3-6A621B09CA70}"/>
    <cellStyle name="Millares 5 4 2 4" xfId="3012" xr:uid="{9DB79DA6-D2BF-4D63-8E65-8841766CCB93}"/>
    <cellStyle name="Millares 5 4 3" xfId="1290" xr:uid="{C69137CD-F7B6-41CD-BEAB-EC9CE5D8D320}"/>
    <cellStyle name="Millares 5 4 3 2" xfId="2320" xr:uid="{F587677C-A361-4634-BBA6-F8F38E4CB179}"/>
    <cellStyle name="Millares 5 4 3 2 2" xfId="4381" xr:uid="{395F19AD-8827-476C-BA2A-7BC766ABA066}"/>
    <cellStyle name="Millares 5 4 3 3" xfId="3351" xr:uid="{AD2C4147-F200-4129-B254-9DF0F03C5052}"/>
    <cellStyle name="Millares 5 4 4" xfId="1805" xr:uid="{3ACB07E6-B010-46EE-9C7A-10929C53D32D}"/>
    <cellStyle name="Millares 5 4 4 2" xfId="3866" xr:uid="{3491E8A4-B063-4B5A-B13C-5807EFE3DB37}"/>
    <cellStyle name="Millares 5 4 5" xfId="2836" xr:uid="{BA1B7BE1-A156-4C5E-8200-620B25DF7F14}"/>
    <cellStyle name="Millares 5 5" xfId="831" xr:uid="{FC71EBAF-5522-43B1-99F3-90795A5393F4}"/>
    <cellStyle name="Millares 5 5 2" xfId="1349" xr:uid="{E3434392-DAC2-415D-A004-3FCD43C1A37F}"/>
    <cellStyle name="Millares 5 5 2 2" xfId="2379" xr:uid="{F84DB760-E831-4DD7-A328-5103A97AC21E}"/>
    <cellStyle name="Millares 5 5 2 2 2" xfId="4440" xr:uid="{3A466744-23AD-4E3B-A34E-E33819115961}"/>
    <cellStyle name="Millares 5 5 2 3" xfId="3410" xr:uid="{7D3EE1A7-01AD-4CCB-8896-84B930B3A195}"/>
    <cellStyle name="Millares 5 5 3" xfId="1864" xr:uid="{0AA1C067-3CC0-48E2-968E-34262A0F7AB9}"/>
    <cellStyle name="Millares 5 5 3 2" xfId="3925" xr:uid="{AA05738D-1C11-417C-84CB-0F292551864C}"/>
    <cellStyle name="Millares 5 5 4" xfId="2895" xr:uid="{F86E1BC7-1CF7-4607-A96D-CC8898CCDD14}"/>
    <cellStyle name="Millares 5 6" xfId="642" xr:uid="{23C0B65E-2BBE-4707-8C81-4EDF87D8A9F5}"/>
    <cellStyle name="Millares 5 6 2" xfId="1173" xr:uid="{A3E579FF-9E30-46B5-B696-61769BC0F694}"/>
    <cellStyle name="Millares 5 6 2 2" xfId="2203" xr:uid="{94D258D5-58F9-4E08-B7B9-41995C26972E}"/>
    <cellStyle name="Millares 5 6 2 2 2" xfId="4264" xr:uid="{E1B4436A-A073-4BB8-BEE2-B8241CC1DE21}"/>
    <cellStyle name="Millares 5 6 2 3" xfId="3234" xr:uid="{DCC8C84B-3DC3-44F6-B625-FF1989B98045}"/>
    <cellStyle name="Millares 5 6 3" xfId="1688" xr:uid="{D006FBE2-BB82-4758-88FA-A3026E849FE4}"/>
    <cellStyle name="Millares 5 6 3 2" xfId="3749" xr:uid="{5A6775B5-2E0B-4B84-BB4C-42BD543F033D}"/>
    <cellStyle name="Millares 5 6 4" xfId="2719" xr:uid="{B38F2FEA-C66B-43F2-AE53-2B779EE2C98F}"/>
    <cellStyle name="Millares 5 7" xfId="426" xr:uid="{59F69BC4-1A61-43C3-8FCA-52D8E5C028B1}"/>
    <cellStyle name="Millares 6" xfId="223" xr:uid="{00000000-0005-0000-0000-0000E7000000}"/>
    <cellStyle name="Millares 6 10" xfId="424" xr:uid="{E76EF132-1DCE-4802-BAFA-D788C7CEB709}"/>
    <cellStyle name="Millares 6 2" xfId="346" xr:uid="{00000000-0005-0000-0000-0000E8000000}"/>
    <cellStyle name="Millares 6 2 2" xfId="378" xr:uid="{00000000-0005-0000-0000-0000E9000000}"/>
    <cellStyle name="Millares 6 2 2 2" xfId="409" xr:uid="{00000000-0005-0000-0000-0000EA000000}"/>
    <cellStyle name="Millares 6 2 2 2 2" xfId="610" xr:uid="{01A4343F-3B0D-4581-BDDF-B1228CF98A92}"/>
    <cellStyle name="Millares 6 2 2 2 2 2" xfId="1157" xr:uid="{08C29CF4-5C1A-408D-8242-4C4C226F9230}"/>
    <cellStyle name="Millares 6 2 2 2 2 2 2" xfId="2188" xr:uid="{A8E82A0D-8A67-4B8E-A7D9-6D31FE6A0626}"/>
    <cellStyle name="Millares 6 2 2 2 2 2 2 2" xfId="4249" xr:uid="{B10FA6DB-E52F-441A-B3D1-6D554E3F7657}"/>
    <cellStyle name="Millares 6 2 2 2 2 2 3" xfId="3219" xr:uid="{78F3D514-0648-40A0-A7B9-80747201CF01}"/>
    <cellStyle name="Millares 6 2 2 2 2 3" xfId="1673" xr:uid="{2DDFEC37-9E06-4C78-B05E-5167ED7A5F39}"/>
    <cellStyle name="Millares 6 2 2 2 2 3 2" xfId="3734" xr:uid="{CBB974F0-A5A9-423D-B600-B521AC4754F5}"/>
    <cellStyle name="Millares 6 2 2 2 2 4" xfId="2704" xr:uid="{98C57A9C-5FCF-4817-8EBE-603BA8B8300C}"/>
    <cellStyle name="Millares 6 2 2 2 3" xfId="935" xr:uid="{DF095F98-B020-4500-8B51-E0B82DA095A1}"/>
    <cellStyle name="Millares 6 2 2 2 3 2" xfId="1453" xr:uid="{C8525F0D-8071-44F0-8ADB-BEF239CBCAB3}"/>
    <cellStyle name="Millares 6 2 2 2 3 2 2" xfId="2483" xr:uid="{DE2E75FE-D59F-4C69-93BE-A649653E5E4F}"/>
    <cellStyle name="Millares 6 2 2 2 3 2 2 2" xfId="4544" xr:uid="{1F25F5D6-30CA-43CF-B732-E5707DF14EDC}"/>
    <cellStyle name="Millares 6 2 2 2 3 2 3" xfId="3514" xr:uid="{AEF02753-CEC0-4D58-AB8B-6F8E75CB3307}"/>
    <cellStyle name="Millares 6 2 2 2 3 3" xfId="1968" xr:uid="{8AACCCE1-F98E-4CBD-9C9E-E7A6CA79C603}"/>
    <cellStyle name="Millares 6 2 2 2 3 3 2" xfId="4029" xr:uid="{4B45E408-792E-4A32-A2D5-A109C30E2FEC}"/>
    <cellStyle name="Millares 6 2 2 2 3 4" xfId="2999" xr:uid="{6332D30E-BD8A-46BF-8D79-31B59A16C7DB}"/>
    <cellStyle name="Millares 6 2 2 2 4" xfId="1059" xr:uid="{2A441680-7FF6-4AEF-A15C-B1ABAF7A6C43}"/>
    <cellStyle name="Millares 6 2 2 2 4 2" xfId="2090" xr:uid="{6133329A-E286-4DD1-9476-84644B774455}"/>
    <cellStyle name="Millares 6 2 2 2 4 2 2" xfId="4151" xr:uid="{333CEB8D-1798-47D5-9257-569E71F43BB5}"/>
    <cellStyle name="Millares 6 2 2 2 4 3" xfId="3121" xr:uid="{CB9376D0-1178-4E4F-A9FD-A27ABB18F458}"/>
    <cellStyle name="Millares 6 2 2 2 5" xfId="1575" xr:uid="{45EB5AA0-F8D0-409F-9A21-BE205C4FECE8}"/>
    <cellStyle name="Millares 6 2 2 2 5 2" xfId="3636" xr:uid="{4211F9BF-29BF-449F-8676-0EAE49C975F1}"/>
    <cellStyle name="Millares 6 2 2 2 6" xfId="2606" xr:uid="{7AA08A51-3C4F-4B92-AA8E-94EFF08B6BA9}"/>
    <cellStyle name="Millares 6 2 2 2 7" xfId="512" xr:uid="{9F540978-A3E2-409C-AC69-FB11E3CE0C61}"/>
    <cellStyle name="Millares 6 2 2 3" xfId="579" xr:uid="{3D46B27F-6488-4E8E-A0C8-9B70CFE19E24}"/>
    <cellStyle name="Millares 6 2 2 3 2" xfId="1126" xr:uid="{2850A3EF-D667-4644-B230-233300D57665}"/>
    <cellStyle name="Millares 6 2 2 3 2 2" xfId="2157" xr:uid="{24E6F1CE-8393-41F5-AEBC-CC535D98960C}"/>
    <cellStyle name="Millares 6 2 2 3 2 2 2" xfId="4218" xr:uid="{FD6FDDA5-DE5A-4656-86AE-08FC1F4E49E4}"/>
    <cellStyle name="Millares 6 2 2 3 2 3" xfId="3188" xr:uid="{C1C63E52-A70E-42EC-9EC6-42A74D7BA022}"/>
    <cellStyle name="Millares 6 2 2 3 3" xfId="1642" xr:uid="{D8660513-028F-4709-B1D0-9E235DF34829}"/>
    <cellStyle name="Millares 6 2 2 3 3 2" xfId="3703" xr:uid="{254B2CFC-2FF1-486D-B451-3AA4284E9CA6}"/>
    <cellStyle name="Millares 6 2 2 3 4" xfId="2673" xr:uid="{F1F4F6B8-F61C-4F8D-AD47-2BD5D0E11ED8}"/>
    <cellStyle name="Millares 6 2 2 4" xfId="750" xr:uid="{0831D576-2984-4B75-A5EB-5BF4FC7DE80F}"/>
    <cellStyle name="Millares 6 2 2 4 2" xfId="1277" xr:uid="{EBDDFAE9-9FFE-4F27-8585-F169BFEE7CAF}"/>
    <cellStyle name="Millares 6 2 2 4 2 2" xfId="2307" xr:uid="{D7F915F3-749A-4478-8DC0-8495734B4780}"/>
    <cellStyle name="Millares 6 2 2 4 2 2 2" xfId="4368" xr:uid="{73413B2C-78A0-47D5-924D-D71D340BE21F}"/>
    <cellStyle name="Millares 6 2 2 4 2 3" xfId="3338" xr:uid="{E623D53B-F26F-4D20-B3C6-FC7E43BD51D8}"/>
    <cellStyle name="Millares 6 2 2 4 3" xfId="1792" xr:uid="{7F3569D2-9D71-4EE3-9957-FB541211CA84}"/>
    <cellStyle name="Millares 6 2 2 4 3 2" xfId="3853" xr:uid="{990AF85B-56AD-4C66-B6B5-6FBC0BBDFE23}"/>
    <cellStyle name="Millares 6 2 2 4 4" xfId="2823" xr:uid="{C9582C28-7E71-449C-A9E7-42ADD143C9A4}"/>
    <cellStyle name="Millares 6 2 2 5" xfId="1028" xr:uid="{D683FB30-8CA9-48D4-92FB-5DDF32FC4961}"/>
    <cellStyle name="Millares 6 2 2 5 2" xfId="2059" xr:uid="{46EDB9F3-9E66-475C-836F-FA8B56C118DA}"/>
    <cellStyle name="Millares 6 2 2 5 2 2" xfId="4120" xr:uid="{67412A71-E017-4886-B099-11E8E483AE32}"/>
    <cellStyle name="Millares 6 2 2 5 3" xfId="3090" xr:uid="{4853FE14-7588-4A9E-BDCF-8D3863DF90E2}"/>
    <cellStyle name="Millares 6 2 2 6" xfId="1544" xr:uid="{8A6E0F0B-48DF-467B-AD18-91577C2396EF}"/>
    <cellStyle name="Millares 6 2 2 6 2" xfId="3605" xr:uid="{6AC25494-D66E-46A3-BEA1-B641BBD6363F}"/>
    <cellStyle name="Millares 6 2 2 7" xfId="2575" xr:uid="{680F783D-F694-4AA2-8DE7-3FDEF5333716}"/>
    <cellStyle name="Millares 6 2 2 8" xfId="481" xr:uid="{58E0222E-FD2B-4BF2-BCDE-AC0CC3EA1B47}"/>
    <cellStyle name="Millares 6 2 3" xfId="394" xr:uid="{00000000-0005-0000-0000-0000EB000000}"/>
    <cellStyle name="Millares 6 2 3 2" xfId="595" xr:uid="{DB4916D7-2620-4219-A647-A030D1F46BC4}"/>
    <cellStyle name="Millares 6 2 3 2 2" xfId="1142" xr:uid="{040F008E-63A7-45C4-BFD8-C65AED6DDC21}"/>
    <cellStyle name="Millares 6 2 3 2 2 2" xfId="2173" xr:uid="{94B2EA6F-11E7-4957-9236-473BCB645E30}"/>
    <cellStyle name="Millares 6 2 3 2 2 2 2" xfId="4234" xr:uid="{557B8C6D-B7C3-457F-969A-3C84F345C53F}"/>
    <cellStyle name="Millares 6 2 3 2 2 3" xfId="3204" xr:uid="{E1E397E8-5A58-4475-BDD8-F1C732DC47A3}"/>
    <cellStyle name="Millares 6 2 3 2 3" xfId="1658" xr:uid="{80F42FD6-1DAC-4997-957C-60DBB02967F3}"/>
    <cellStyle name="Millares 6 2 3 2 3 2" xfId="3719" xr:uid="{F92DA0D9-9A68-4D18-93F1-E47D7314470B}"/>
    <cellStyle name="Millares 6 2 3 2 4" xfId="2689" xr:uid="{C8B10556-48D3-420B-BB0F-44ED6D87655C}"/>
    <cellStyle name="Millares 6 2 3 3" xfId="876" xr:uid="{25369872-281A-42A5-95AA-ED0BE3DDEBBA}"/>
    <cellStyle name="Millares 6 2 3 3 2" xfId="1394" xr:uid="{B6B07BB0-01DE-4276-8A7B-A142AD331A40}"/>
    <cellStyle name="Millares 6 2 3 3 2 2" xfId="2424" xr:uid="{48809033-0526-4F7C-A496-AB95644B8E04}"/>
    <cellStyle name="Millares 6 2 3 3 2 2 2" xfId="4485" xr:uid="{BEC04246-B580-460D-AA11-F70DA2FDDF07}"/>
    <cellStyle name="Millares 6 2 3 3 2 3" xfId="3455" xr:uid="{DEEA8AD9-1229-4C14-A5BA-5467679E80AA}"/>
    <cellStyle name="Millares 6 2 3 3 3" xfId="1909" xr:uid="{4FC39EC7-90E3-4AB8-AECF-139F1B6D5DE0}"/>
    <cellStyle name="Millares 6 2 3 3 3 2" xfId="3970" xr:uid="{9ADA1F1C-540F-496C-92C9-88C2335C05B4}"/>
    <cellStyle name="Millares 6 2 3 3 4" xfId="2940" xr:uid="{6F103131-BC8C-46B3-A589-4D2486BBC2C1}"/>
    <cellStyle name="Millares 6 2 3 4" xfId="1044" xr:uid="{B5205650-EFD2-47EA-ABE1-E6F61C8C3F2B}"/>
    <cellStyle name="Millares 6 2 3 4 2" xfId="2075" xr:uid="{7C39DB54-F101-4ADD-82D3-3905F21B7D14}"/>
    <cellStyle name="Millares 6 2 3 4 2 2" xfId="4136" xr:uid="{611C5887-86DC-45DE-A17A-44EDFC962F9E}"/>
    <cellStyle name="Millares 6 2 3 4 3" xfId="3106" xr:uid="{5BEAEC49-D31D-4013-AE9D-D1ECCB51CA8C}"/>
    <cellStyle name="Millares 6 2 3 5" xfId="1560" xr:uid="{4C5C7A98-E552-42E8-98FB-330546D096FA}"/>
    <cellStyle name="Millares 6 2 3 5 2" xfId="3621" xr:uid="{7227B1AD-3824-4CC7-80AF-ACD3358F41D0}"/>
    <cellStyle name="Millares 6 2 3 6" xfId="2591" xr:uid="{8A939826-00C2-4659-86C5-44748F5BAA85}"/>
    <cellStyle name="Millares 6 2 3 7" xfId="497" xr:uid="{9C342606-805E-4FF3-8FB4-F1C2AC8842EB}"/>
    <cellStyle name="Millares 6 2 4" xfId="562" xr:uid="{A92DB9A4-DDA5-414A-8A0F-2D83BFCD6620}"/>
    <cellStyle name="Millares 6 2 4 2" xfId="1109" xr:uid="{678E3302-5842-4C07-8BFE-24F5BC28FC5F}"/>
    <cellStyle name="Millares 6 2 4 2 2" xfId="2140" xr:uid="{25946DA6-59DC-414A-9D91-EF58E1074427}"/>
    <cellStyle name="Millares 6 2 4 2 2 2" xfId="4201" xr:uid="{39F50626-C435-475D-9CDA-7AD9605B18AF}"/>
    <cellStyle name="Millares 6 2 4 2 3" xfId="3171" xr:uid="{E21F4BED-F687-40A3-BD9D-62E392E7BDA2}"/>
    <cellStyle name="Millares 6 2 4 3" xfId="1625" xr:uid="{3EFF3D4A-4248-4195-B538-0847FC2D699D}"/>
    <cellStyle name="Millares 6 2 4 3 2" xfId="3686" xr:uid="{760BA721-E0C2-4B36-BB70-52720BE6D5BD}"/>
    <cellStyle name="Millares 6 2 4 4" xfId="2656" xr:uid="{C08C91C6-D50B-4510-9871-5E27D64248CD}"/>
    <cellStyle name="Millares 6 2 5" xfId="691" xr:uid="{62DAA80F-4E78-4B68-A4A5-B7ED3BBC98A0}"/>
    <cellStyle name="Millares 6 2 5 2" xfId="1218" xr:uid="{057FCB9A-8B75-42F3-8AFD-0952DEBDC5BE}"/>
    <cellStyle name="Millares 6 2 5 2 2" xfId="2248" xr:uid="{89BC0D66-3B75-4324-BFE4-E5641E37B308}"/>
    <cellStyle name="Millares 6 2 5 2 2 2" xfId="4309" xr:uid="{3F9A4EFD-4C9D-47FE-B089-8A3B8C36D23C}"/>
    <cellStyle name="Millares 6 2 5 2 3" xfId="3279" xr:uid="{C2EAB54D-F2E1-4BC4-AECD-003A061F2EAC}"/>
    <cellStyle name="Millares 6 2 5 3" xfId="1733" xr:uid="{2B10F5BC-E0DA-4854-9388-473D57B61F27}"/>
    <cellStyle name="Millares 6 2 5 3 2" xfId="3794" xr:uid="{35097FBE-EC63-4FA4-A9EF-194811CB5F7D}"/>
    <cellStyle name="Millares 6 2 5 4" xfId="2764" xr:uid="{D822BA71-3A7A-4389-8925-D7A4AEA57432}"/>
    <cellStyle name="Millares 6 2 6" xfId="1013" xr:uid="{C6074972-71CF-4303-92F0-365593C5ADA5}"/>
    <cellStyle name="Millares 6 2 6 2" xfId="2044" xr:uid="{7BECA7EB-0D1E-4F09-8EC4-F0D57507590A}"/>
    <cellStyle name="Millares 6 2 6 2 2" xfId="4105" xr:uid="{9F114810-36E1-47A0-B1CA-6DC3E0267EC3}"/>
    <cellStyle name="Millares 6 2 6 3" xfId="3075" xr:uid="{3BAC938F-B405-4EA9-B9E8-363D897B3435}"/>
    <cellStyle name="Millares 6 2 7" xfId="1529" xr:uid="{AD066E31-5D23-43D0-AE3B-4027699CECAB}"/>
    <cellStyle name="Millares 6 2 7 2" xfId="3590" xr:uid="{B50E6DE5-2F40-42D5-956B-B842A3C18568}"/>
    <cellStyle name="Millares 6 2 8" xfId="2560" xr:uid="{F2340D5B-1294-42E6-86B7-CADD3B74A90C}"/>
    <cellStyle name="Millares 6 2 9" xfId="464" xr:uid="{908148EA-3D9B-47DB-A085-E275332D3840}"/>
    <cellStyle name="Millares 6 3" xfId="360" xr:uid="{00000000-0005-0000-0000-0000EC000000}"/>
    <cellStyle name="Millares 6 3 2" xfId="397" xr:uid="{00000000-0005-0000-0000-0000ED000000}"/>
    <cellStyle name="Millares 6 3 2 2" xfId="598" xr:uid="{FB7AB4A6-6A2B-4C20-BB9B-F1C6BEE0416E}"/>
    <cellStyle name="Millares 6 3 2 2 2" xfId="1145" xr:uid="{95642C91-7861-491F-8DAB-55AC8143FFCF}"/>
    <cellStyle name="Millares 6 3 2 2 2 2" xfId="2176" xr:uid="{C90ED78B-4BFD-497A-8D53-A29DAB82675D}"/>
    <cellStyle name="Millares 6 3 2 2 2 2 2" xfId="4237" xr:uid="{D07B1039-961B-44BC-93BB-FAC98923FFC1}"/>
    <cellStyle name="Millares 6 3 2 2 2 3" xfId="3207" xr:uid="{60EF7FFF-51B5-4368-B43A-D8F89E55C49B}"/>
    <cellStyle name="Millares 6 3 2 2 3" xfId="1661" xr:uid="{F71FC83B-0689-433D-A001-9FD1F06C3122}"/>
    <cellStyle name="Millares 6 3 2 2 3 2" xfId="3722" xr:uid="{C7ADA667-5B2E-444E-AC1A-C38E45DC081E}"/>
    <cellStyle name="Millares 6 3 2 2 4" xfId="2692" xr:uid="{F38E373D-B0C5-4E16-961A-1DD18DBC0E2A}"/>
    <cellStyle name="Millares 6 3 2 3" xfId="906" xr:uid="{069CD52B-70AF-4AD9-9155-213C98426688}"/>
    <cellStyle name="Millares 6 3 2 3 2" xfId="1424" xr:uid="{0121E895-43AA-42A1-9417-4F327DB17DB4}"/>
    <cellStyle name="Millares 6 3 2 3 2 2" xfId="2454" xr:uid="{6E52D9D6-337E-4995-8A80-1A0CE9A9B575}"/>
    <cellStyle name="Millares 6 3 2 3 2 2 2" xfId="4515" xr:uid="{96CF41AD-6234-4BEE-AECC-C40A4C2BE19F}"/>
    <cellStyle name="Millares 6 3 2 3 2 3" xfId="3485" xr:uid="{2C35CCB1-8487-4BD7-8426-76D8AF782E0E}"/>
    <cellStyle name="Millares 6 3 2 3 3" xfId="1939" xr:uid="{D311EF40-F1A4-4547-A32B-1FB880ED87B8}"/>
    <cellStyle name="Millares 6 3 2 3 3 2" xfId="4000" xr:uid="{72AD65E8-88DD-4D8A-8DC7-D1CE5087DDD6}"/>
    <cellStyle name="Millares 6 3 2 3 4" xfId="2970" xr:uid="{616C0B61-085F-4BFB-A30E-30A10A6D1105}"/>
    <cellStyle name="Millares 6 3 2 4" xfId="1047" xr:uid="{F6E82F28-0832-49A4-A2F8-8F60A2B2A43E}"/>
    <cellStyle name="Millares 6 3 2 4 2" xfId="2078" xr:uid="{545E671B-12DC-4533-B570-E623C4C6F09D}"/>
    <cellStyle name="Millares 6 3 2 4 2 2" xfId="4139" xr:uid="{9ADBD1AD-2A1C-45DD-ADAF-4004135175A8}"/>
    <cellStyle name="Millares 6 3 2 4 3" xfId="3109" xr:uid="{04560FA6-748A-4204-889E-454635C2F8F1}"/>
    <cellStyle name="Millares 6 3 2 5" xfId="1563" xr:uid="{D16726DB-5C4D-42D6-B77F-C4B378A3F8A5}"/>
    <cellStyle name="Millares 6 3 2 5 2" xfId="3624" xr:uid="{47F95EAC-F8F7-4674-81F1-F0E3F5B7D5C2}"/>
    <cellStyle name="Millares 6 3 2 6" xfId="2594" xr:uid="{9FD8C902-B7F5-4D3E-AEC0-7D4B0C2D6CA1}"/>
    <cellStyle name="Millares 6 3 2 7" xfId="500" xr:uid="{8B8E64E6-2E44-4A9F-BDF7-C8EB75E72ACB}"/>
    <cellStyle name="Millares 6 3 3" xfId="567" xr:uid="{380E62E9-60EF-4919-80A1-6068CFCC912D}"/>
    <cellStyle name="Millares 6 3 3 2" xfId="1114" xr:uid="{02B6555B-C3BF-42A4-8FF6-8C2E3EDC23E1}"/>
    <cellStyle name="Millares 6 3 3 2 2" xfId="2145" xr:uid="{2A320B1C-AEBE-48B0-AE1D-680663FABEDC}"/>
    <cellStyle name="Millares 6 3 3 2 2 2" xfId="4206" xr:uid="{66E85CD6-C373-43BD-9CF2-20FCDC51E619}"/>
    <cellStyle name="Millares 6 3 3 2 3" xfId="3176" xr:uid="{04005B29-7C18-4A78-A0F3-FC020CBEDCD1}"/>
    <cellStyle name="Millares 6 3 3 3" xfId="1630" xr:uid="{7CBEB965-7854-420E-9E86-A84F2F8A43FD}"/>
    <cellStyle name="Millares 6 3 3 3 2" xfId="3691" xr:uid="{CDD5ABCA-3A93-4708-AB40-52F0E934C8AF}"/>
    <cellStyle name="Millares 6 3 3 4" xfId="2661" xr:uid="{512979AC-A441-4552-B042-49140E94EA3C}"/>
    <cellStyle name="Millares 6 3 4" xfId="721" xr:uid="{E1E4481D-F3B3-4343-9035-E4D4BFC1A553}"/>
    <cellStyle name="Millares 6 3 4 2" xfId="1248" xr:uid="{E72385AD-7213-4F3F-A604-46A42741FAAD}"/>
    <cellStyle name="Millares 6 3 4 2 2" xfId="2278" xr:uid="{10820DD5-0493-48A8-8857-DE88B5B14D76}"/>
    <cellStyle name="Millares 6 3 4 2 2 2" xfId="4339" xr:uid="{24D32041-2F06-406A-8ED5-724DBAEAF930}"/>
    <cellStyle name="Millares 6 3 4 2 3" xfId="3309" xr:uid="{7FE1EB18-C674-4263-89B7-E5AD2A5AFA85}"/>
    <cellStyle name="Millares 6 3 4 3" xfId="1763" xr:uid="{ED024643-4FA7-4D3D-BC76-698346FE5704}"/>
    <cellStyle name="Millares 6 3 4 3 2" xfId="3824" xr:uid="{D0E58FCF-4C7E-43A7-9DC5-7AE0A10C5C3C}"/>
    <cellStyle name="Millares 6 3 4 4" xfId="2794" xr:uid="{FE494620-D19A-4B4D-939F-E9200CBED173}"/>
    <cellStyle name="Millares 6 3 5" xfId="1016" xr:uid="{92BCEF30-2909-4610-AC0E-E3BE0D4411E0}"/>
    <cellStyle name="Millares 6 3 5 2" xfId="2047" xr:uid="{74EAEDB3-3AB3-4B0B-AE50-D35F66EB211A}"/>
    <cellStyle name="Millares 6 3 5 2 2" xfId="4108" xr:uid="{90985B75-F2AF-4428-8D40-C05F14E12C00}"/>
    <cellStyle name="Millares 6 3 5 3" xfId="3078" xr:uid="{236647E9-38C3-4F5E-98F1-C57245762274}"/>
    <cellStyle name="Millares 6 3 6" xfId="1532" xr:uid="{25597CD0-D6BD-41A5-B822-AFCFAADD7EC2}"/>
    <cellStyle name="Millares 6 3 6 2" xfId="3593" xr:uid="{BF0D0E37-0386-4CAE-BD13-8826A67006AF}"/>
    <cellStyle name="Millares 6 3 7" xfId="2563" xr:uid="{F19D42B2-1129-4B31-AE83-FA67A90009ED}"/>
    <cellStyle name="Millares 6 3 8" xfId="469" xr:uid="{520D6611-C081-425E-B7EE-5F4600030D9D}"/>
    <cellStyle name="Millares 6 4" xfId="382" xr:uid="{00000000-0005-0000-0000-0000EE000000}"/>
    <cellStyle name="Millares 6 4 2" xfId="583" xr:uid="{42D154BC-03D2-4E98-B057-79AA7075C1DF}"/>
    <cellStyle name="Millares 6 4 2 2" xfId="964" xr:uid="{2F0662FE-1429-4DF8-9555-9A2EFBBA56A1}"/>
    <cellStyle name="Millares 6 4 2 2 2" xfId="1482" xr:uid="{34D0021C-5721-41DD-99DA-B3DE4FA1D4DE}"/>
    <cellStyle name="Millares 6 4 2 2 2 2" xfId="2512" xr:uid="{B3F58F40-DED4-4B4A-99AC-799745B65C07}"/>
    <cellStyle name="Millares 6 4 2 2 2 2 2" xfId="4573" xr:uid="{1575CD12-D22B-4525-9E7F-FAE5794A4EDE}"/>
    <cellStyle name="Millares 6 4 2 2 2 3" xfId="3543" xr:uid="{0D396796-F9EB-409A-B0DD-AF407C0BF10C}"/>
    <cellStyle name="Millares 6 4 2 2 3" xfId="1997" xr:uid="{218FB3E7-95C9-4E30-B62A-E04C623090FE}"/>
    <cellStyle name="Millares 6 4 2 2 3 2" xfId="4058" xr:uid="{1AECBDA0-EC04-47AD-B785-45412A019F8D}"/>
    <cellStyle name="Millares 6 4 2 2 4" xfId="3028" xr:uid="{0C38A1D7-E672-4DFE-9BDE-DC55456C012B}"/>
    <cellStyle name="Millares 6 4 2 3" xfId="1130" xr:uid="{3A7F7D40-A136-45BF-8478-D74A2C06DCA9}"/>
    <cellStyle name="Millares 6 4 2 3 2" xfId="2161" xr:uid="{5DEEDBB1-E5A9-4103-B64B-E860489BDBE9}"/>
    <cellStyle name="Millares 6 4 2 3 2 2" xfId="4222" xr:uid="{1388D85C-2BAD-4E1D-93BE-C26681970F4C}"/>
    <cellStyle name="Millares 6 4 2 3 3" xfId="3192" xr:uid="{9CD8F2FD-936C-4733-B109-DBB603E18CF8}"/>
    <cellStyle name="Millares 6 4 2 4" xfId="1646" xr:uid="{84D0573A-B8DE-408C-A8E8-5E90165F6F4C}"/>
    <cellStyle name="Millares 6 4 2 4 2" xfId="3707" xr:uid="{690495D8-C567-47EC-AF42-C4ED7A2F6843}"/>
    <cellStyle name="Millares 6 4 2 5" xfId="2677" xr:uid="{5E80D516-CE24-456A-9DC7-5F4B166F1A03}"/>
    <cellStyle name="Millares 6 4 3" xfId="779" xr:uid="{CCBAC580-4712-4C19-AEC7-02F5F58348DD}"/>
    <cellStyle name="Millares 6 4 3 2" xfId="1306" xr:uid="{968DC213-5536-465E-A052-84D374623E2A}"/>
    <cellStyle name="Millares 6 4 3 2 2" xfId="2336" xr:uid="{11BD884E-1D7B-4A7E-9229-F8BDDEB53D1B}"/>
    <cellStyle name="Millares 6 4 3 2 2 2" xfId="4397" xr:uid="{30C508D8-B3FF-4DF2-B1C1-94CBDD64AEC7}"/>
    <cellStyle name="Millares 6 4 3 2 3" xfId="3367" xr:uid="{122AC33F-C2B3-49EF-814B-2C823F90B904}"/>
    <cellStyle name="Millares 6 4 3 3" xfId="1821" xr:uid="{BE3A0D8B-8858-4594-95CF-3AE6B842D1C3}"/>
    <cellStyle name="Millares 6 4 3 3 2" xfId="3882" xr:uid="{29FF8357-3C19-4FAA-B96C-CA2ECC5AC8C8}"/>
    <cellStyle name="Millares 6 4 3 4" xfId="2852" xr:uid="{42D9F9A9-7161-4357-9477-FE8AD71BFADB}"/>
    <cellStyle name="Millares 6 4 4" xfId="1032" xr:uid="{546C5626-16C0-4456-8A3C-77184C6FEB74}"/>
    <cellStyle name="Millares 6 4 4 2" xfId="2063" xr:uid="{DE6920AA-46AA-4B70-A83B-D2D36B9D906B}"/>
    <cellStyle name="Millares 6 4 4 2 2" xfId="4124" xr:uid="{C29E0408-AC54-46DF-9EFE-5EF05B8DEF82}"/>
    <cellStyle name="Millares 6 4 4 3" xfId="3094" xr:uid="{1F7B3E70-499E-40E3-A722-25D4C5FDB9CB}"/>
    <cellStyle name="Millares 6 4 5" xfId="1548" xr:uid="{929C7382-6A9C-4D35-A6A7-2417B4C661AF}"/>
    <cellStyle name="Millares 6 4 5 2" xfId="3609" xr:uid="{85866FC3-A147-45D9-BDDC-AD90A1D4A5F9}"/>
    <cellStyle name="Millares 6 4 6" xfId="2579" xr:uid="{943E17FA-92E8-4B35-82A7-000406449DD7}"/>
    <cellStyle name="Millares 6 4 7" xfId="485" xr:uid="{F819533E-C316-4280-9CFA-34FAF126C92F}"/>
    <cellStyle name="Millares 6 5" xfId="522" xr:uid="{D3F9A6A6-2AF9-4EEB-A915-182687723BF4}"/>
    <cellStyle name="Millares 6 5 2" xfId="847" xr:uid="{61BA501B-43CF-4735-BB14-7F52C5F0AEB0}"/>
    <cellStyle name="Millares 6 5 2 2" xfId="1365" xr:uid="{E2366340-8149-436C-B602-5D4D5F44917A}"/>
    <cellStyle name="Millares 6 5 2 2 2" xfId="2395" xr:uid="{1E476063-3771-4F92-A528-44032F5797F2}"/>
    <cellStyle name="Millares 6 5 2 2 2 2" xfId="4456" xr:uid="{13FC5312-3554-47D7-B82E-DCCEBB84A09C}"/>
    <cellStyle name="Millares 6 5 2 2 3" xfId="3426" xr:uid="{1F100A7A-7D70-451B-A9A1-42E30520BA01}"/>
    <cellStyle name="Millares 6 5 2 3" xfId="1880" xr:uid="{9724E987-2C3B-425C-B8BA-41204736E5E2}"/>
    <cellStyle name="Millares 6 5 2 3 2" xfId="3941" xr:uid="{BC8C69FA-74BC-418F-B6DB-135C48AA615A}"/>
    <cellStyle name="Millares 6 5 2 4" xfId="2911" xr:uid="{F6405D6B-72A3-4E77-B363-27372B584C05}"/>
    <cellStyle name="Millares 6 5 3" xfId="1069" xr:uid="{D8E894CA-1DE6-44D5-9F84-D1041E23D26E}"/>
    <cellStyle name="Millares 6 5 3 2" xfId="2100" xr:uid="{FF473096-8F89-47CD-B893-F40A8A58CE8A}"/>
    <cellStyle name="Millares 6 5 3 2 2" xfId="4161" xr:uid="{E4C60A60-8DCB-4304-ACF7-544923D75B72}"/>
    <cellStyle name="Millares 6 5 3 3" xfId="3131" xr:uid="{B366C7C5-62D9-4854-952D-7C97ED794CAA}"/>
    <cellStyle name="Millares 6 5 4" xfId="1585" xr:uid="{343110B3-A298-4961-B03C-196E54F99C71}"/>
    <cellStyle name="Millares 6 5 4 2" xfId="3646" xr:uid="{A68F47CC-A1A0-4085-91E3-59AD202037D6}"/>
    <cellStyle name="Millares 6 5 5" xfId="2616" xr:uid="{001E084B-9718-423F-A431-5809612021AF}"/>
    <cellStyle name="Millares 6 6" xfId="659" xr:uid="{8CC65A41-00FE-42F2-96BE-FE277EE1EA42}"/>
    <cellStyle name="Millares 6 6 2" xfId="1189" xr:uid="{EA0725CE-A66D-42F3-9B29-23DF5D0E843F}"/>
    <cellStyle name="Millares 6 6 2 2" xfId="2219" xr:uid="{2C625E8A-FA30-429B-916E-C9E6368F29AC}"/>
    <cellStyle name="Millares 6 6 2 2 2" xfId="4280" xr:uid="{97CC8F21-CE73-4176-9313-DBD0D79A4CD6}"/>
    <cellStyle name="Millares 6 6 2 3" xfId="3250" xr:uid="{59B86685-9B5E-4FE0-8F86-DCDD545DCA37}"/>
    <cellStyle name="Millares 6 6 3" xfId="1704" xr:uid="{96B269F2-8AA8-4015-A9DF-D6D20616F2E0}"/>
    <cellStyle name="Millares 6 6 3 2" xfId="3765" xr:uid="{319263BB-4312-4226-9A7D-712AC0F26523}"/>
    <cellStyle name="Millares 6 6 4" xfId="2735" xr:uid="{A29C7FD7-5B1A-422E-BF99-4996999C3CF0}"/>
    <cellStyle name="Millares 6 7" xfId="1000" xr:uid="{ABA9D315-BFAD-489F-BE3C-45C884D05EA2}"/>
    <cellStyle name="Millares 6 7 2" xfId="2031" xr:uid="{E14D9194-D50F-430B-AD96-F30D862B6CE3}"/>
    <cellStyle name="Millares 6 7 2 2" xfId="4092" xr:uid="{0FAD4BC5-E119-4401-BE25-7A05A7F9B9F6}"/>
    <cellStyle name="Millares 6 7 3" xfId="3062" xr:uid="{96967A42-DD24-4601-A111-722A34B80106}"/>
    <cellStyle name="Millares 6 8" xfId="1516" xr:uid="{E3AB7E3E-ECFF-41B5-9362-C8253DA6D218}"/>
    <cellStyle name="Millares 6 8 2" xfId="3577" xr:uid="{17054853-ABBB-4B44-A715-0C627172EF7F}"/>
    <cellStyle name="Millares 6 9" xfId="2547" xr:uid="{97D777EF-D205-4EE6-8C09-A7FDE53CBBCD}"/>
    <cellStyle name="Millares 7" xfId="273" xr:uid="{00000000-0005-0000-0000-0000EF000000}"/>
    <cellStyle name="Millares 7 2" xfId="368" xr:uid="{00000000-0005-0000-0000-0000F0000000}"/>
    <cellStyle name="Millares 7 2 2" xfId="401" xr:uid="{00000000-0005-0000-0000-0000F1000000}"/>
    <cellStyle name="Millares 7 2 2 2" xfId="602" xr:uid="{2114DE39-342E-40B5-AB2C-7604BE7842AA}"/>
    <cellStyle name="Millares 7 2 2 2 2" xfId="1149" xr:uid="{E5773FA7-2210-49D4-A11B-50A74286BB5A}"/>
    <cellStyle name="Millares 7 2 2 2 2 2" xfId="2180" xr:uid="{F53B4D43-2312-4200-AB34-4A1A069F8EE5}"/>
    <cellStyle name="Millares 7 2 2 2 2 2 2" xfId="4241" xr:uid="{43AFFDE7-8B51-4D00-866C-A7E4A8247E05}"/>
    <cellStyle name="Millares 7 2 2 2 2 3" xfId="3211" xr:uid="{E3034A7B-81F4-4987-9A16-175238B12DBA}"/>
    <cellStyle name="Millares 7 2 2 2 3" xfId="1665" xr:uid="{5DAE3909-4716-47F4-9F81-97069CA69B86}"/>
    <cellStyle name="Millares 7 2 2 2 3 2" xfId="3726" xr:uid="{1DDEABB7-170A-4A1E-85A2-195276F08C26}"/>
    <cellStyle name="Millares 7 2 2 2 4" xfId="2696" xr:uid="{C7B6FAAE-67E9-4FB3-8925-DA13F28FD9E2}"/>
    <cellStyle name="Millares 7 2 2 3" xfId="907" xr:uid="{F44C5205-203E-4362-BA00-B9D09F6280F2}"/>
    <cellStyle name="Millares 7 2 2 3 2" xfId="1425" xr:uid="{F9310D3B-36AB-4C95-AE71-789D36343F70}"/>
    <cellStyle name="Millares 7 2 2 3 2 2" xfId="2455" xr:uid="{00690D22-3536-434F-804B-203F4B0C940C}"/>
    <cellStyle name="Millares 7 2 2 3 2 2 2" xfId="4516" xr:uid="{489694BD-4835-419C-B29A-D6FA02138B72}"/>
    <cellStyle name="Millares 7 2 2 3 2 3" xfId="3486" xr:uid="{15F6A516-FFD6-40FE-B20E-2D1CE2F2AEE1}"/>
    <cellStyle name="Millares 7 2 2 3 3" xfId="1940" xr:uid="{BFFC3DF1-DB8A-4E7C-9E19-91B769F5DF91}"/>
    <cellStyle name="Millares 7 2 2 3 3 2" xfId="4001" xr:uid="{BCB7BFDD-BCCE-46F0-811D-53D603643160}"/>
    <cellStyle name="Millares 7 2 2 3 4" xfId="2971" xr:uid="{0FD2314B-6325-4D52-90EC-BAFA9220DF9E}"/>
    <cellStyle name="Millares 7 2 2 4" xfId="1051" xr:uid="{780B1B24-966D-4804-8AE5-BACDE4C23B4E}"/>
    <cellStyle name="Millares 7 2 2 4 2" xfId="2082" xr:uid="{6CE37693-A709-4646-98FE-83F1E56A59BF}"/>
    <cellStyle name="Millares 7 2 2 4 2 2" xfId="4143" xr:uid="{9F9D918D-7F2D-466F-81E8-D8BF6FF694EA}"/>
    <cellStyle name="Millares 7 2 2 4 3" xfId="3113" xr:uid="{41441A01-4594-4775-ADAC-C8F70E9C78D5}"/>
    <cellStyle name="Millares 7 2 2 5" xfId="1567" xr:uid="{7C42AD7C-EDAA-47F8-9C68-50E07DA4BE14}"/>
    <cellStyle name="Millares 7 2 2 5 2" xfId="3628" xr:uid="{2ABB9120-E8F2-422B-BB15-C9741FF32AA0}"/>
    <cellStyle name="Millares 7 2 2 6" xfId="2598" xr:uid="{CE592E90-285D-4856-AB20-118D8F17053F}"/>
    <cellStyle name="Millares 7 2 2 7" xfId="504" xr:uid="{9059FC6F-6FC4-4504-8C3E-F3D074DAF56F}"/>
    <cellStyle name="Millares 7 2 3" xfId="571" xr:uid="{FE158D4D-E671-4F54-AEE7-6514577EBBEB}"/>
    <cellStyle name="Millares 7 2 3 2" xfId="1118" xr:uid="{1C2E78BA-4E68-4E75-B364-D40233B4DB59}"/>
    <cellStyle name="Millares 7 2 3 2 2" xfId="2149" xr:uid="{DDABB8BB-E96F-49FC-9EF3-5CD41234033D}"/>
    <cellStyle name="Millares 7 2 3 2 2 2" xfId="4210" xr:uid="{BA19784E-D7E8-4BE7-985F-D7419D12E894}"/>
    <cellStyle name="Millares 7 2 3 2 3" xfId="3180" xr:uid="{F06D099B-51E5-4E0B-94AC-01ABD695E12E}"/>
    <cellStyle name="Millares 7 2 3 3" xfId="1634" xr:uid="{CAA06D70-6B27-4798-9785-7E200A52F90B}"/>
    <cellStyle name="Millares 7 2 3 3 2" xfId="3695" xr:uid="{8EBC78C7-062B-47FB-ABB9-70C3237278AC}"/>
    <cellStyle name="Millares 7 2 3 4" xfId="2665" xr:uid="{48FC7686-EB5F-451E-9880-36F303DCC79F}"/>
    <cellStyle name="Millares 7 2 4" xfId="722" xr:uid="{6BF0CB4C-435E-4FDE-BD55-2D5C1F885D66}"/>
    <cellStyle name="Millares 7 2 4 2" xfId="1249" xr:uid="{7FED84D6-C646-4BC1-8ED6-3AC2040ABFD1}"/>
    <cellStyle name="Millares 7 2 4 2 2" xfId="2279" xr:uid="{DCB40975-F6BB-4C54-B9F1-AA3A320DEB8D}"/>
    <cellStyle name="Millares 7 2 4 2 2 2" xfId="4340" xr:uid="{344A8A3B-F73B-4C69-B130-814DA0819A47}"/>
    <cellStyle name="Millares 7 2 4 2 3" xfId="3310" xr:uid="{FCD31568-AEF1-4D0D-8BEF-EB39D2A330FE}"/>
    <cellStyle name="Millares 7 2 4 3" xfId="1764" xr:uid="{1599BD38-5070-4F39-B8A0-DDC407CE074A}"/>
    <cellStyle name="Millares 7 2 4 3 2" xfId="3825" xr:uid="{49EFF334-2336-4E28-84A8-C7F7AD09410F}"/>
    <cellStyle name="Millares 7 2 4 4" xfId="2795" xr:uid="{A65B0A39-9786-45AB-8725-032164F4DB5C}"/>
    <cellStyle name="Millares 7 2 5" xfId="1020" xr:uid="{C2B0C823-791C-4383-9346-78744B3383F2}"/>
    <cellStyle name="Millares 7 2 5 2" xfId="2051" xr:uid="{38E82E6E-A43D-414C-A478-1296D5D8781B}"/>
    <cellStyle name="Millares 7 2 5 2 2" xfId="4112" xr:uid="{80B1C9EC-2A02-4F77-A926-9DBFE6FDDB99}"/>
    <cellStyle name="Millares 7 2 5 3" xfId="3082" xr:uid="{87F6C53D-351A-440C-BCD5-A1DFF364FF84}"/>
    <cellStyle name="Millares 7 2 6" xfId="1536" xr:uid="{6B346A76-F607-4B9B-8349-AB6C92D7CD6F}"/>
    <cellStyle name="Millares 7 2 6 2" xfId="3597" xr:uid="{8B14345E-36A0-45A6-A764-F150D8122695}"/>
    <cellStyle name="Millares 7 2 7" xfId="2567" xr:uid="{5A8F0C47-C9AF-4D43-91B2-25CE0163D930}"/>
    <cellStyle name="Millares 7 2 8" xfId="473" xr:uid="{0C9BFF7B-96AC-4AA9-B510-62EFC9A54B4C}"/>
    <cellStyle name="Millares 7 3" xfId="386" xr:uid="{00000000-0005-0000-0000-0000F2000000}"/>
    <cellStyle name="Millares 7 3 2" xfId="587" xr:uid="{D904C25D-E932-48D4-B069-6FCD41025485}"/>
    <cellStyle name="Millares 7 3 2 2" xfId="1134" xr:uid="{ACFAEA25-3528-47D2-8587-D3E87731A595}"/>
    <cellStyle name="Millares 7 3 2 2 2" xfId="2165" xr:uid="{28225879-6C62-40A5-AF4B-FCBF7EEAEB1A}"/>
    <cellStyle name="Millares 7 3 2 2 2 2" xfId="4226" xr:uid="{02C0F650-C332-4102-B930-9A8B5B24B5B9}"/>
    <cellStyle name="Millares 7 3 2 2 3" xfId="3196" xr:uid="{4ADA6110-9D64-4925-986C-BC0E379F7663}"/>
    <cellStyle name="Millares 7 3 2 3" xfId="1650" xr:uid="{9AED7C71-FE38-4B65-BB70-4B9B05F569BE}"/>
    <cellStyle name="Millares 7 3 2 3 2" xfId="3711" xr:uid="{5CEEA24F-45D6-49B0-9E90-CCEA53B7EA8D}"/>
    <cellStyle name="Millares 7 3 2 4" xfId="2681" xr:uid="{6D0321DD-8C66-462E-900B-C718E14EDF02}"/>
    <cellStyle name="Millares 7 3 3" xfId="848" xr:uid="{D16DED5E-03D7-4BFF-8C78-2E24230EBEED}"/>
    <cellStyle name="Millares 7 3 3 2" xfId="1366" xr:uid="{756DBDCB-963F-4230-8DAB-AA8BB66E8371}"/>
    <cellStyle name="Millares 7 3 3 2 2" xfId="2396" xr:uid="{81CBB649-D8EC-46C3-A836-73E406B9D5B0}"/>
    <cellStyle name="Millares 7 3 3 2 2 2" xfId="4457" xr:uid="{61D92A77-4770-43CF-B797-79AC1D8FD4FE}"/>
    <cellStyle name="Millares 7 3 3 2 3" xfId="3427" xr:uid="{E0F93355-36DE-484A-B5AB-761A6F4A7B93}"/>
    <cellStyle name="Millares 7 3 3 3" xfId="1881" xr:uid="{2E37FA44-E428-43A8-90F2-DE300D858D8E}"/>
    <cellStyle name="Millares 7 3 3 3 2" xfId="3942" xr:uid="{17B1C476-193E-49D1-A372-0B56B8D987DD}"/>
    <cellStyle name="Millares 7 3 3 4" xfId="2912" xr:uid="{4B7C7FC3-EAB0-4840-9913-5AAC84ABA993}"/>
    <cellStyle name="Millares 7 3 4" xfId="1036" xr:uid="{9A8C28D8-A3DF-4556-899D-7E376AF73E7B}"/>
    <cellStyle name="Millares 7 3 4 2" xfId="2067" xr:uid="{32ADDF55-44D1-41B3-8E01-FC91DAC658B2}"/>
    <cellStyle name="Millares 7 3 4 2 2" xfId="4128" xr:uid="{274F1789-0D4D-49E8-B3BD-A0C72CC70D62}"/>
    <cellStyle name="Millares 7 3 4 3" xfId="3098" xr:uid="{CF25733D-3EE1-4CBE-ABA8-1FF5D3449027}"/>
    <cellStyle name="Millares 7 3 5" xfId="1552" xr:uid="{019676DB-A3F3-4847-B6AE-FA7B0D82D20E}"/>
    <cellStyle name="Millares 7 3 5 2" xfId="3613" xr:uid="{F68AEF7D-6DE7-4FA3-A91A-B4408EC1B75D}"/>
    <cellStyle name="Millares 7 3 6" xfId="2583" xr:uid="{02DE9DE0-DF07-4F96-9F51-9EA655CF7930}"/>
    <cellStyle name="Millares 7 3 7" xfId="489" xr:uid="{F416CE6E-31D3-435F-94D9-9473FDA137FB}"/>
    <cellStyle name="Millares 7 4" xfId="527" xr:uid="{9CE45F39-574D-4492-93C2-7D45A2D5C3F7}"/>
    <cellStyle name="Millares 7 4 2" xfId="1074" xr:uid="{AD1CF747-202C-43B2-A8AF-DACAE1A875C9}"/>
    <cellStyle name="Millares 7 4 2 2" xfId="2105" xr:uid="{D266BB88-4F9C-45EE-AF89-4AB396DC4507}"/>
    <cellStyle name="Millares 7 4 2 2 2" xfId="4166" xr:uid="{9AE2CED9-04D7-443E-9A24-B21F2F5D315C}"/>
    <cellStyle name="Millares 7 4 2 3" xfId="3136" xr:uid="{817FA00E-90A8-48AA-AD5F-C7E2B95873B3}"/>
    <cellStyle name="Millares 7 4 3" xfId="1590" xr:uid="{CD368FE0-45A8-4527-8931-D59F6A6429F2}"/>
    <cellStyle name="Millares 7 4 3 2" xfId="3651" xr:uid="{31A304BC-2C69-45B5-A078-290813262E3C}"/>
    <cellStyle name="Millares 7 4 4" xfId="2621" xr:uid="{66D2F560-36DE-4989-8C0A-909747BE6672}"/>
    <cellStyle name="Millares 7 5" xfId="663" xr:uid="{EEC044FB-76AF-44F9-888F-223526FABCEC}"/>
    <cellStyle name="Millares 7 5 2" xfId="1190" xr:uid="{54650FDC-D03C-4FB4-8120-CBA63484C6C4}"/>
    <cellStyle name="Millares 7 5 2 2" xfId="2220" xr:uid="{078B6B1F-963D-484E-8151-1AA67D723A54}"/>
    <cellStyle name="Millares 7 5 2 2 2" xfId="4281" xr:uid="{28BB7092-EE28-464E-A9AB-607CC8D7236A}"/>
    <cellStyle name="Millares 7 5 2 3" xfId="3251" xr:uid="{EE90F251-88EF-4701-B475-5AE86279D3A7}"/>
    <cellStyle name="Millares 7 5 3" xfId="1705" xr:uid="{26BAEA20-B1E5-4A66-B522-ED18F1EA3698}"/>
    <cellStyle name="Millares 7 5 3 2" xfId="3766" xr:uid="{63B91C72-84C6-450A-B465-D55756EF8867}"/>
    <cellStyle name="Millares 7 5 4" xfId="2736" xr:uid="{3BB5330D-EE99-4440-8B1D-91E47D869819}"/>
    <cellStyle name="Millares 7 6" xfId="1004" xr:uid="{DA6476E4-942E-4455-B27C-D9290C0E56C3}"/>
    <cellStyle name="Millares 7 6 2" xfId="2035" xr:uid="{ECB5B154-0B04-45F4-89C2-1782EEEC0888}"/>
    <cellStyle name="Millares 7 6 2 2" xfId="4096" xr:uid="{1E6F2C68-56C0-4D9C-8CC1-88C9298EE562}"/>
    <cellStyle name="Millares 7 6 3" xfId="3066" xr:uid="{4A9A3B8D-71C6-4C68-9B4A-77FD12139CEF}"/>
    <cellStyle name="Millares 7 7" xfId="1520" xr:uid="{0A423E76-80E1-4BE1-A061-22A3D29E0186}"/>
    <cellStyle name="Millares 7 7 2" xfId="3581" xr:uid="{EA1C9AD6-918B-4466-BB18-2CAED8A5F45C}"/>
    <cellStyle name="Millares 7 8" xfId="2551" xr:uid="{A26BCE30-A6B7-470E-9F65-8B1EED7A6556}"/>
    <cellStyle name="Millares 7 9" xfId="429" xr:uid="{42347901-7C7C-448B-85B4-C45F65F08B68}"/>
    <cellStyle name="Millares 8" xfId="304" xr:uid="{00000000-0005-0000-0000-0000F3000000}"/>
    <cellStyle name="Millares 8 2" xfId="541" xr:uid="{06015FB0-AF4A-4E6C-B091-58F3AA258A7D}"/>
    <cellStyle name="Millares 8 2 2" xfId="877" xr:uid="{C0314B13-8F74-4BBC-BEDA-50BA24002A60}"/>
    <cellStyle name="Millares 8 2 2 2" xfId="1395" xr:uid="{365120C3-1739-441B-860C-669A1B6D77BD}"/>
    <cellStyle name="Millares 8 2 2 2 2" xfId="2425" xr:uid="{C349B9D6-C914-45B8-A8AD-3C70C598797E}"/>
    <cellStyle name="Millares 8 2 2 2 2 2" xfId="4486" xr:uid="{401844F4-4EDA-4305-89D6-D63BD24955FD}"/>
    <cellStyle name="Millares 8 2 2 2 3" xfId="3456" xr:uid="{544D6739-0A09-4D0E-BBEE-F14454B974FF}"/>
    <cellStyle name="Millares 8 2 2 3" xfId="1910" xr:uid="{8A388707-D10E-489B-AFA0-1D28088D8DEC}"/>
    <cellStyle name="Millares 8 2 2 3 2" xfId="3971" xr:uid="{9580A10C-8027-4A29-AF56-3B5B7F9ACD25}"/>
    <cellStyle name="Millares 8 2 2 4" xfId="2941" xr:uid="{C3700189-0EA6-444F-9B54-B3704B8CF093}"/>
    <cellStyle name="Millares 8 2 3" xfId="1088" xr:uid="{9C5CDA31-9392-4875-B27A-BFE92652C1BF}"/>
    <cellStyle name="Millares 8 2 3 2" xfId="2119" xr:uid="{63273B19-2DF0-47E6-8C70-92B1E9E90064}"/>
    <cellStyle name="Millares 8 2 3 2 2" xfId="4180" xr:uid="{EB6D1DAF-C13C-4DE2-AC95-F98373948DEE}"/>
    <cellStyle name="Millares 8 2 3 3" xfId="3150" xr:uid="{6C941725-58FD-4673-8050-12897FB707DB}"/>
    <cellStyle name="Millares 8 2 4" xfId="1604" xr:uid="{259D10DE-C8B0-4D1A-A1EB-73009E2C096D}"/>
    <cellStyle name="Millares 8 2 4 2" xfId="3665" xr:uid="{7D362174-8B5A-45A2-8653-9ED5FB3442CC}"/>
    <cellStyle name="Millares 8 2 5" xfId="2635" xr:uid="{43E6BA5B-FAC0-40F4-9866-BAAB77C72F7A}"/>
    <cellStyle name="Millares 8 3" xfId="692" xr:uid="{23EE77CB-EF11-4047-BCEE-E27105C0FB7B}"/>
    <cellStyle name="Millares 8 3 2" xfId="1219" xr:uid="{B436778B-6D9D-4DAB-BE48-62B89A6CF525}"/>
    <cellStyle name="Millares 8 3 2 2" xfId="2249" xr:uid="{4B485759-51EC-43AC-8A9E-8E8DA6279154}"/>
    <cellStyle name="Millares 8 3 2 2 2" xfId="4310" xr:uid="{B86022C5-2E98-46F1-8633-92195FC0559E}"/>
    <cellStyle name="Millares 8 3 2 3" xfId="3280" xr:uid="{F3A0A676-5455-464E-93BF-0F5F5C6D4F65}"/>
    <cellStyle name="Millares 8 3 3" xfId="1734" xr:uid="{2A3D055B-F2A0-4892-BA97-C74E950BB801}"/>
    <cellStyle name="Millares 8 3 3 2" xfId="3795" xr:uid="{0D02B1EA-BF79-4E64-8C6B-C7C267E2B7A4}"/>
    <cellStyle name="Millares 8 3 4" xfId="2765" xr:uid="{5CA3AE55-7C28-49CE-8CD4-DBA9BD9B40A2}"/>
    <cellStyle name="Millares 8 4" xfId="443" xr:uid="{C941CD94-CAF5-4F2F-BAD9-EB7C29027C14}"/>
    <cellStyle name="Millares 9" xfId="412" xr:uid="{00000000-0005-0000-0000-0000F4000000}"/>
    <cellStyle name="Millares 9 2" xfId="613" xr:uid="{4F23B05F-22D3-44B5-A342-0A63F3678BD9}"/>
    <cellStyle name="Millares 9 2 2" xfId="882" xr:uid="{E62D8E87-E864-4085-AF71-61D5BF7E56C5}"/>
    <cellStyle name="Millares 9 2 2 2" xfId="1400" xr:uid="{B4646754-46FE-40C1-9587-C3CAF417B988}"/>
    <cellStyle name="Millares 9 2 2 2 2" xfId="2430" xr:uid="{964C006B-22C5-4842-B452-958241F6DE0D}"/>
    <cellStyle name="Millares 9 2 2 2 2 2" xfId="4491" xr:uid="{B831F120-9CC9-4F79-B643-71A62171FE5B}"/>
    <cellStyle name="Millares 9 2 2 2 3" xfId="3461" xr:uid="{AF8EDDEF-B72F-42FC-8DCF-0E39412129D6}"/>
    <cellStyle name="Millares 9 2 2 3" xfId="1915" xr:uid="{06E2EA8F-4854-4956-A7C3-E4BE9F36A151}"/>
    <cellStyle name="Millares 9 2 2 3 2" xfId="3976" xr:uid="{B20C58C1-4A1E-4CE3-A892-F7048A513D05}"/>
    <cellStyle name="Millares 9 2 2 4" xfId="2946" xr:uid="{142FDA2C-B3A4-4B23-A37D-7DD3BDB3C838}"/>
    <cellStyle name="Millares 9 2 3" xfId="1160" xr:uid="{82543F62-376D-42C0-8882-D9203F2B8DB0}"/>
    <cellStyle name="Millares 9 2 3 2" xfId="2191" xr:uid="{E962B32D-4C0E-4265-BE2C-C61FA457D28B}"/>
    <cellStyle name="Millares 9 2 3 2 2" xfId="4252" xr:uid="{11E0B4B3-6A5E-4BEE-AFD2-AC1A08896085}"/>
    <cellStyle name="Millares 9 2 3 3" xfId="3222" xr:uid="{2CB64937-CB5E-4FEB-AB3F-58720B190932}"/>
    <cellStyle name="Millares 9 2 4" xfId="1676" xr:uid="{489CCB2A-4576-4E60-B5FB-7EC6D4124EEF}"/>
    <cellStyle name="Millares 9 2 4 2" xfId="3737" xr:uid="{775E3CBE-F8B2-48D9-B05E-9BEB4B89B855}"/>
    <cellStyle name="Millares 9 2 5" xfId="2707" xr:uid="{52030E0B-E1AE-457C-8C8A-2B54EA38BA9D}"/>
    <cellStyle name="Millares 9 3" xfId="697" xr:uid="{6AAB026D-CDA6-4C58-BADD-3CF0012A46E0}"/>
    <cellStyle name="Millares 9 3 2" xfId="1224" xr:uid="{2FAEF33C-F4A4-4849-92C6-45E4495C31F8}"/>
    <cellStyle name="Millares 9 3 2 2" xfId="2254" xr:uid="{35B381EF-0FAC-4FD0-B3E0-61B4CC52C015}"/>
    <cellStyle name="Millares 9 3 2 2 2" xfId="4315" xr:uid="{A2B376AA-0E73-4F31-9BE7-03DA04A3B221}"/>
    <cellStyle name="Millares 9 3 2 3" xfId="3285" xr:uid="{4951AEF9-18EF-42A0-9D3B-4FD8BF3D76BF}"/>
    <cellStyle name="Millares 9 3 3" xfId="1739" xr:uid="{4F2DBA82-0DD9-4F07-BCDA-74673BFF1189}"/>
    <cellStyle name="Millares 9 3 3 2" xfId="3800" xr:uid="{F4B5064E-5625-4B09-B7E9-4C5BC619FFDE}"/>
    <cellStyle name="Millares 9 3 4" xfId="2770" xr:uid="{EFC61093-538C-4670-9B42-A83BC3696738}"/>
    <cellStyle name="Millares 9 4" xfId="1062" xr:uid="{5C4FE70A-0B11-47FA-A6DE-E80CD025284C}"/>
    <cellStyle name="Millares 9 4 2" xfId="2093" xr:uid="{68FB0631-23A8-45A5-9C92-2A8505216EC8}"/>
    <cellStyle name="Millares 9 4 2 2" xfId="4154" xr:uid="{F6A3156D-B904-4E85-B0E1-F9CD82D16FB7}"/>
    <cellStyle name="Millares 9 4 3" xfId="3124" xr:uid="{13A9E216-A82E-4E04-A493-BCEA9BE7C0EC}"/>
    <cellStyle name="Millares 9 5" xfId="1578" xr:uid="{CBBFA6C4-9EAC-4D2A-B3BA-9BE3B6F50034}"/>
    <cellStyle name="Millares 9 5 2" xfId="3639" xr:uid="{96B738C9-7F7E-4307-892A-933B3A432476}"/>
    <cellStyle name="Millares 9 6" xfId="2609" xr:uid="{60FC08F0-0B98-417E-95A8-0A839DA23135}"/>
    <cellStyle name="Millares 9 7" xfId="515" xr:uid="{C172E39C-A8F6-4896-B64E-63B12F5DF95E}"/>
    <cellStyle name="Moneda [0] 2" xfId="785" xr:uid="{EEC9FB19-784B-4A99-BBC9-66D0EC8A2D77}"/>
    <cellStyle name="Moneda [0] 2 2" xfId="969" xr:uid="{846D9EB4-C60D-4E0E-8122-98647D8EA031}"/>
    <cellStyle name="Moneda [0] 2 2 2" xfId="1487" xr:uid="{D1569786-6FD7-415B-AE14-976AD55ECBF8}"/>
    <cellStyle name="Moneda [0] 2 2 2 2" xfId="2517" xr:uid="{E74953CC-77D2-4A8F-88D1-74E115D1A9E8}"/>
    <cellStyle name="Moneda [0] 2 2 2 2 2" xfId="4578" xr:uid="{052361FE-5245-48AE-AC47-F70F2A73FC7B}"/>
    <cellStyle name="Moneda [0] 2 2 2 3" xfId="3548" xr:uid="{41499916-7B2C-4041-B38F-089BBADC5113}"/>
    <cellStyle name="Moneda [0] 2 2 3" xfId="2002" xr:uid="{DC725ECA-3F8E-4A18-B1BC-F45E31E56983}"/>
    <cellStyle name="Moneda [0] 2 2 3 2" xfId="4063" xr:uid="{8C182C22-74A9-4568-9251-E9C170610214}"/>
    <cellStyle name="Moneda [0] 2 2 4" xfId="3033" xr:uid="{A787EBFB-5EE4-426F-8025-C09DEB1123AA}"/>
    <cellStyle name="Moneda [0] 2 3" xfId="1311" xr:uid="{06596F2A-6FE4-46F7-B6AF-88522DEF9E79}"/>
    <cellStyle name="Moneda [0] 2 3 2" xfId="2341" xr:uid="{0D19D6DB-1D22-433A-962C-E79C6764ED22}"/>
    <cellStyle name="Moneda [0] 2 3 2 2" xfId="4402" xr:uid="{C5038772-C1AB-4BD5-BCD6-FD483768628B}"/>
    <cellStyle name="Moneda [0] 2 3 3" xfId="3372" xr:uid="{01F47AAB-62BB-404D-BF48-5413A78E5C36}"/>
    <cellStyle name="Moneda [0] 2 4" xfId="1826" xr:uid="{95760A84-14E3-426D-939D-E2DB15BFEF22}"/>
    <cellStyle name="Moneda [0] 2 4 2" xfId="3887" xr:uid="{65C4F1F2-CF05-48BC-B27E-CEE7D5543DC3}"/>
    <cellStyle name="Moneda [0] 2 5" xfId="2857" xr:uid="{1691C090-97AA-4A39-A5D2-9A127324072F}"/>
    <cellStyle name="Moneda 2" xfId="318" xr:uid="{00000000-0005-0000-0000-0000F5000000}"/>
    <cellStyle name="Moneda 2 2" xfId="555" xr:uid="{45EA80CC-3DCD-4016-88A7-A1E229A98EC9}"/>
    <cellStyle name="Moneda 2 2 2" xfId="683" xr:uid="{1638103C-0E64-4D51-8567-D54CF7B8B094}"/>
    <cellStyle name="Moneda 2 2 2 2" xfId="742" xr:uid="{41E7F251-5C09-4C5C-9691-7A9ED529A9B3}"/>
    <cellStyle name="Moneda 2 2 2 2 2" xfId="927" xr:uid="{DFD60F0B-2CF7-4E33-ABB0-1822D10E5D68}"/>
    <cellStyle name="Moneda 2 2 2 2 2 2" xfId="1445" xr:uid="{E45C7941-78FF-41DA-857E-B9166FC5CFF1}"/>
    <cellStyle name="Moneda 2 2 2 2 2 2 2" xfId="2475" xr:uid="{F71924E9-B8A3-4E2D-8858-27BF85A2FC0D}"/>
    <cellStyle name="Moneda 2 2 2 2 2 2 2 2" xfId="4536" xr:uid="{4AAF39D6-3E2D-4786-9287-D9819DDAAC0A}"/>
    <cellStyle name="Moneda 2 2 2 2 2 2 3" xfId="3506" xr:uid="{12CCF3F0-B787-4F66-A361-0E05ED6D73B5}"/>
    <cellStyle name="Moneda 2 2 2 2 2 3" xfId="1960" xr:uid="{B99DF518-42CF-4605-BEF7-169E62386A5B}"/>
    <cellStyle name="Moneda 2 2 2 2 2 3 2" xfId="4021" xr:uid="{3B555299-309F-4373-AD44-422EBC5B1771}"/>
    <cellStyle name="Moneda 2 2 2 2 2 4" xfId="2991" xr:uid="{F00AB176-D5E2-49F8-9D88-5EA1E98F33E3}"/>
    <cellStyle name="Moneda 2 2 2 2 3" xfId="1269" xr:uid="{703BD2F2-38CB-49EE-80F1-1784E01E8CEA}"/>
    <cellStyle name="Moneda 2 2 2 2 3 2" xfId="2299" xr:uid="{8E714DC7-0DD9-459D-85B0-9BE2698348F0}"/>
    <cellStyle name="Moneda 2 2 2 2 3 2 2" xfId="4360" xr:uid="{0DE39E93-810A-44A3-92EE-4C43650B82B0}"/>
    <cellStyle name="Moneda 2 2 2 2 3 3" xfId="3330" xr:uid="{4F6FE5C1-7912-46A8-AA10-9A7D35C03874}"/>
    <cellStyle name="Moneda 2 2 2 2 4" xfId="1784" xr:uid="{73378EB6-55AB-43B1-AE4B-9A6EA91C2D06}"/>
    <cellStyle name="Moneda 2 2 2 2 4 2" xfId="3845" xr:uid="{B08591AC-829E-4C76-AD45-F88A059B559D}"/>
    <cellStyle name="Moneda 2 2 2 2 5" xfId="2815" xr:uid="{9F0F8D56-2C45-48D2-B550-634340A75DB1}"/>
    <cellStyle name="Moneda 2 2 2 3" xfId="806" xr:uid="{873513A3-DE05-43A2-BF0B-D1B42F398C8B}"/>
    <cellStyle name="Moneda 2 2 2 3 2" xfId="986" xr:uid="{7B1BCD87-A569-4879-8A7A-104E611174F7}"/>
    <cellStyle name="Moneda 2 2 2 3 2 2" xfId="1503" xr:uid="{ADC0D797-53A5-4D67-88EF-F375BD03CF85}"/>
    <cellStyle name="Moneda 2 2 2 3 2 2 2" xfId="2533" xr:uid="{A8D22FC2-401C-415C-B79C-FB1CA4638477}"/>
    <cellStyle name="Moneda 2 2 2 3 2 2 2 2" xfId="4594" xr:uid="{B41E32BA-E5D2-433D-B8E3-5FE3F41BBF82}"/>
    <cellStyle name="Moneda 2 2 2 3 2 2 3" xfId="3564" xr:uid="{936C166B-5ECD-4C01-BBF4-A54DCB4A3FD3}"/>
    <cellStyle name="Moneda 2 2 2 3 2 3" xfId="2018" xr:uid="{5099E5F7-7307-4982-AA40-1C18AF3FB92C}"/>
    <cellStyle name="Moneda 2 2 2 3 2 3 2" xfId="4079" xr:uid="{9B85D83E-F733-45C6-BB55-AD5A775C1759}"/>
    <cellStyle name="Moneda 2 2 2 3 2 4" xfId="3049" xr:uid="{1F229726-8437-4640-949A-0045EB6D7583}"/>
    <cellStyle name="Moneda 2 2 2 3 3" xfId="1327" xr:uid="{6C3240B0-DE21-47E3-883A-65689DDF29FF}"/>
    <cellStyle name="Moneda 2 2 2 3 3 2" xfId="2357" xr:uid="{89A1EB2E-2E10-4210-BDFA-65511FD2F244}"/>
    <cellStyle name="Moneda 2 2 2 3 3 2 2" xfId="4418" xr:uid="{EAECAC23-5A5E-4972-ABFC-57AFC4FCF6CF}"/>
    <cellStyle name="Moneda 2 2 2 3 3 3" xfId="3388" xr:uid="{50856A29-8EA7-4C45-B60A-C617C77C687C}"/>
    <cellStyle name="Moneda 2 2 2 3 4" xfId="1842" xr:uid="{CC89F842-125D-42A9-932D-62E58DF672E4}"/>
    <cellStyle name="Moneda 2 2 2 3 4 2" xfId="3903" xr:uid="{B3619006-ED41-4CA0-9C08-F7DF62E9425D}"/>
    <cellStyle name="Moneda 2 2 2 3 5" xfId="2873" xr:uid="{E488A273-782E-4EF1-BB1A-E12379158D4A}"/>
    <cellStyle name="Moneda 2 2 2 4" xfId="868" xr:uid="{5E9521BA-4E3F-4E85-987C-AE9BD3E1BFE6}"/>
    <cellStyle name="Moneda 2 2 2 4 2" xfId="1386" xr:uid="{9A56B288-6922-48CD-A10E-4FAA6EF6F5FC}"/>
    <cellStyle name="Moneda 2 2 2 4 2 2" xfId="2416" xr:uid="{03F4D44F-2698-47B7-97D5-6951356CDF78}"/>
    <cellStyle name="Moneda 2 2 2 4 2 2 2" xfId="4477" xr:uid="{B7534C30-7406-4F0A-8D84-C84629881B5E}"/>
    <cellStyle name="Moneda 2 2 2 4 2 3" xfId="3447" xr:uid="{14B6EF51-757F-4585-8F84-FE5C04958EFF}"/>
    <cellStyle name="Moneda 2 2 2 4 3" xfId="1901" xr:uid="{34731EEF-BCE8-4D63-82BD-9C37642D45C5}"/>
    <cellStyle name="Moneda 2 2 2 4 3 2" xfId="3962" xr:uid="{A94B0C87-5A74-4468-B200-18B19A5AA6E4}"/>
    <cellStyle name="Moneda 2 2 2 4 4" xfId="2932" xr:uid="{08178AC6-9EED-45F2-B94B-EBDA4E320C46}"/>
    <cellStyle name="Moneda 2 2 2 5" xfId="1210" xr:uid="{1FE01503-5E1A-43B5-837D-188740C0E16A}"/>
    <cellStyle name="Moneda 2 2 2 5 2" xfId="2240" xr:uid="{3A0A2C99-25A9-49D1-A806-4B7FFD6198C3}"/>
    <cellStyle name="Moneda 2 2 2 5 2 2" xfId="4301" xr:uid="{B06F076E-DD35-4A67-A432-8AA594E8F964}"/>
    <cellStyle name="Moneda 2 2 2 5 3" xfId="3271" xr:uid="{968F4407-DCB5-4571-A3EC-DB142D28A02C}"/>
    <cellStyle name="Moneda 2 2 2 6" xfId="1725" xr:uid="{BDDE2EC2-A56A-4E5E-9B38-E98D9899C9DA}"/>
    <cellStyle name="Moneda 2 2 2 6 2" xfId="3786" xr:uid="{B53703B9-B7D1-41E3-838F-7CB020CF1C24}"/>
    <cellStyle name="Moneda 2 2 2 7" xfId="2756" xr:uid="{25BABC38-9BC6-4675-99DB-D35EE7D55B34}"/>
    <cellStyle name="Moneda 2 2 3" xfId="713" xr:uid="{BA24DB28-D397-4C28-A8E8-D570768A9459}"/>
    <cellStyle name="Moneda 2 2 3 2" xfId="898" xr:uid="{2B4310A5-EE5A-40E7-BF62-589400B2D64E}"/>
    <cellStyle name="Moneda 2 2 3 2 2" xfId="1416" xr:uid="{713D2F40-5DB3-4F33-A35F-DCC62209F0F6}"/>
    <cellStyle name="Moneda 2 2 3 2 2 2" xfId="2446" xr:uid="{EBE2B24D-EF18-4BA6-9575-25C1E389839B}"/>
    <cellStyle name="Moneda 2 2 3 2 2 2 2" xfId="4507" xr:uid="{AE09E8DB-5F9D-442D-B9AF-942C28AB3316}"/>
    <cellStyle name="Moneda 2 2 3 2 2 3" xfId="3477" xr:uid="{9351813E-3F00-477C-A2C2-6F363464C76A}"/>
    <cellStyle name="Moneda 2 2 3 2 3" xfId="1931" xr:uid="{D98133D7-D6C0-495E-9260-7383E0BA612F}"/>
    <cellStyle name="Moneda 2 2 3 2 3 2" xfId="3992" xr:uid="{617E6AE0-ACE0-42BF-B8AD-04033BC68EB7}"/>
    <cellStyle name="Moneda 2 2 3 2 4" xfId="2962" xr:uid="{E7DA0CC9-DCEB-4CEB-87ED-935E451F880A}"/>
    <cellStyle name="Moneda 2 2 3 3" xfId="1240" xr:uid="{ED2722B9-5EA1-49F5-AD86-345741B9D480}"/>
    <cellStyle name="Moneda 2 2 3 3 2" xfId="2270" xr:uid="{D566D5B9-D83F-4C6F-A50D-E97D04ACAF92}"/>
    <cellStyle name="Moneda 2 2 3 3 2 2" xfId="4331" xr:uid="{C2AFF473-9095-4A82-B391-CC4D53797336}"/>
    <cellStyle name="Moneda 2 2 3 3 3" xfId="3301" xr:uid="{27B7EFF6-A583-4C50-93D9-D9BF51C78012}"/>
    <cellStyle name="Moneda 2 2 3 4" xfId="1755" xr:uid="{D001DD03-8358-413E-B104-B6C5478488A1}"/>
    <cellStyle name="Moneda 2 2 3 4 2" xfId="3816" xr:uid="{12F8BC7F-8453-4373-BA1F-F7BD553009F1}"/>
    <cellStyle name="Moneda 2 2 3 5" xfId="2786" xr:uid="{401E5B09-09F5-4938-B82E-C0BD40E49634}"/>
    <cellStyle name="Moneda 2 2 4" xfId="771" xr:uid="{58B9988E-AD6A-4E75-BB60-1209AA50F923}"/>
    <cellStyle name="Moneda 2 2 4 2" xfId="956" xr:uid="{D252D054-FC58-45AB-9139-267F34B4944F}"/>
    <cellStyle name="Moneda 2 2 4 2 2" xfId="1474" xr:uid="{62F694FB-0210-4089-9D3C-BBF1550AC54E}"/>
    <cellStyle name="Moneda 2 2 4 2 2 2" xfId="2504" xr:uid="{AE560BCE-CA13-40E2-8EF4-A2D57A0DB10B}"/>
    <cellStyle name="Moneda 2 2 4 2 2 2 2" xfId="4565" xr:uid="{0E83605A-12BE-46FA-AD24-2330C0E77EDA}"/>
    <cellStyle name="Moneda 2 2 4 2 2 3" xfId="3535" xr:uid="{B309BF94-EAF6-4170-8DA3-E7CEB88FE27D}"/>
    <cellStyle name="Moneda 2 2 4 2 3" xfId="1989" xr:uid="{0F2033D0-8605-4D2E-9E15-8977AA3A90D8}"/>
    <cellStyle name="Moneda 2 2 4 2 3 2" xfId="4050" xr:uid="{9A19CE67-3BCF-4BEB-8CA7-561D6FC4AA24}"/>
    <cellStyle name="Moneda 2 2 4 2 4" xfId="3020" xr:uid="{575B4018-9BF7-4052-9069-341AF491690A}"/>
    <cellStyle name="Moneda 2 2 4 3" xfId="1298" xr:uid="{B99BA877-6154-48E8-A711-9BA5309D1135}"/>
    <cellStyle name="Moneda 2 2 4 3 2" xfId="2328" xr:uid="{A87D3C15-A506-4082-BCF4-98DED98218EA}"/>
    <cellStyle name="Moneda 2 2 4 3 2 2" xfId="4389" xr:uid="{001ED306-A248-451C-B288-263B53249F04}"/>
    <cellStyle name="Moneda 2 2 4 3 3" xfId="3359" xr:uid="{C25B23A0-653F-4086-9083-6049B01BCA62}"/>
    <cellStyle name="Moneda 2 2 4 4" xfId="1813" xr:uid="{307F1FBB-6D11-4BA8-B26A-E9C78CB32C76}"/>
    <cellStyle name="Moneda 2 2 4 4 2" xfId="3874" xr:uid="{B92E0F05-76B8-460D-9D30-8129326B1033}"/>
    <cellStyle name="Moneda 2 2 4 5" xfId="2844" xr:uid="{9663B0DB-F2B1-4EB0-A629-EC0A05B93443}"/>
    <cellStyle name="Moneda 2 2 5" xfId="839" xr:uid="{FA3304A5-6F4E-44C4-B258-78DB311599C8}"/>
    <cellStyle name="Moneda 2 2 5 2" xfId="1357" xr:uid="{3031A53A-0511-43BB-8823-08CE8E2BC575}"/>
    <cellStyle name="Moneda 2 2 5 2 2" xfId="2387" xr:uid="{E481F3F8-04E0-4918-B48E-DFD300491184}"/>
    <cellStyle name="Moneda 2 2 5 2 2 2" xfId="4448" xr:uid="{599FC515-D404-4762-BC1E-1CDAC1AA48A3}"/>
    <cellStyle name="Moneda 2 2 5 2 3" xfId="3418" xr:uid="{564AA710-8EED-4C01-988A-AF5CC75E91D7}"/>
    <cellStyle name="Moneda 2 2 5 3" xfId="1872" xr:uid="{521CF9FF-E0FE-4CCD-8B2A-D98402BB36CF}"/>
    <cellStyle name="Moneda 2 2 5 3 2" xfId="3933" xr:uid="{9CBDF8FC-8C8F-4B48-B043-FE9C539A62E6}"/>
    <cellStyle name="Moneda 2 2 5 4" xfId="2903" xr:uid="{6B0951DE-0E93-4226-88FB-29819C64DA75}"/>
    <cellStyle name="Moneda 2 2 6" xfId="650" xr:uid="{862A8AE7-42B8-4300-8BEA-5234EB986D09}"/>
    <cellStyle name="Moneda 2 2 6 2" xfId="1181" xr:uid="{BD2C056F-5C88-48DC-A157-BFD8C215E051}"/>
    <cellStyle name="Moneda 2 2 6 2 2" xfId="2211" xr:uid="{681FCFC8-D3E9-4EB6-B52F-8796694A515E}"/>
    <cellStyle name="Moneda 2 2 6 2 2 2" xfId="4272" xr:uid="{005CEFFF-8A7A-458B-B660-1A5FE0F36C44}"/>
    <cellStyle name="Moneda 2 2 6 2 3" xfId="3242" xr:uid="{4B2BADD6-0341-41B7-A03F-54B9F44C08A3}"/>
    <cellStyle name="Moneda 2 2 6 3" xfId="1696" xr:uid="{7B954D0F-6599-4DE0-B1A3-2527CA38CF16}"/>
    <cellStyle name="Moneda 2 2 6 3 2" xfId="3757" xr:uid="{C07872BF-89AC-4F22-A290-038B4D4CEDCA}"/>
    <cellStyle name="Moneda 2 2 6 4" xfId="2727" xr:uid="{16845A1A-2F4F-4C7D-9DE2-6C136185FB2D}"/>
    <cellStyle name="Moneda 2 2 7" xfId="1102" xr:uid="{D281AEC3-24CD-4A7B-80A9-611005DF2614}"/>
    <cellStyle name="Moneda 2 2 7 2" xfId="2133" xr:uid="{EF08365B-D157-499C-8381-8E7AE1D76457}"/>
    <cellStyle name="Moneda 2 2 7 2 2" xfId="4194" xr:uid="{C5C58BD4-2115-4082-B733-0EF3FAB15A0B}"/>
    <cellStyle name="Moneda 2 2 7 3" xfId="3164" xr:uid="{1E1410B2-C697-494B-A8E7-4329FF7EF4C7}"/>
    <cellStyle name="Moneda 2 2 8" xfId="1618" xr:uid="{7D251FBD-0E36-403D-9AA5-B3ACEEB80D1C}"/>
    <cellStyle name="Moneda 2 2 8 2" xfId="3679" xr:uid="{E8CAF3D4-0581-4B1F-9BC1-D6AFFF226823}"/>
    <cellStyle name="Moneda 2 2 9" xfId="2649" xr:uid="{E856FCCB-9567-48E8-AFF4-6A0FDC0C0307}"/>
    <cellStyle name="Moneda 2 3" xfId="667" xr:uid="{B6F9BA00-5CAE-4B8A-921C-AB7EF5C46D6E}"/>
    <cellStyle name="Moneda 2 3 2" xfId="726" xr:uid="{5E3B6CA1-501D-46D0-86AB-A767B2DACAEA}"/>
    <cellStyle name="Moneda 2 3 2 2" xfId="911" xr:uid="{931FB82D-B0DF-40FC-8837-1C09E38A9D5C}"/>
    <cellStyle name="Moneda 2 3 2 2 2" xfId="1429" xr:uid="{78A2B96C-9BFA-4027-8CC3-13A1C3A3C0B7}"/>
    <cellStyle name="Moneda 2 3 2 2 2 2" xfId="2459" xr:uid="{8927F0EC-0844-4983-AE78-D780D3B2009F}"/>
    <cellStyle name="Moneda 2 3 2 2 2 2 2" xfId="4520" xr:uid="{980AEE22-63A4-491C-A8EF-A7AB1D639F48}"/>
    <cellStyle name="Moneda 2 3 2 2 2 3" xfId="3490" xr:uid="{5D310577-ECB5-42CE-BD51-55A96D544C90}"/>
    <cellStyle name="Moneda 2 3 2 2 3" xfId="1944" xr:uid="{068B3FEF-782D-4D16-BE76-FF8956ED0454}"/>
    <cellStyle name="Moneda 2 3 2 2 3 2" xfId="4005" xr:uid="{9FA7C27A-397A-47C9-95A8-63E20109DED6}"/>
    <cellStyle name="Moneda 2 3 2 2 4" xfId="2975" xr:uid="{1DA5B87C-54DB-4810-A299-E08FB0615662}"/>
    <cellStyle name="Moneda 2 3 2 3" xfId="1253" xr:uid="{64DA5C5B-9A8D-459F-AC93-77B32BA17A15}"/>
    <cellStyle name="Moneda 2 3 2 3 2" xfId="2283" xr:uid="{F46085B2-7AF7-45F6-B5D1-59E88DB965A3}"/>
    <cellStyle name="Moneda 2 3 2 3 2 2" xfId="4344" xr:uid="{88A2277E-EBF6-4CEA-B4D5-994B0614F805}"/>
    <cellStyle name="Moneda 2 3 2 3 3" xfId="3314" xr:uid="{7B254CBE-FFF9-4C20-B5B1-4CE34AA7DAED}"/>
    <cellStyle name="Moneda 2 3 2 4" xfId="1768" xr:uid="{3F99B77A-0B6D-493C-AD7E-428FCBE7FDEE}"/>
    <cellStyle name="Moneda 2 3 2 4 2" xfId="3829" xr:uid="{3D2DE999-1E1D-494A-90E4-8695C4539F83}"/>
    <cellStyle name="Moneda 2 3 2 5" xfId="2799" xr:uid="{C91644F2-8B07-4154-81D2-0F9229069E3E}"/>
    <cellStyle name="Moneda 2 3 3" xfId="795" xr:uid="{BCBFA574-1AD8-4C1D-969D-98218A39FDAE}"/>
    <cellStyle name="Moneda 2 3 3 2" xfId="975" xr:uid="{A0FCEDB4-2324-46AF-B163-40B778970404}"/>
    <cellStyle name="Moneda 2 3 3 2 2" xfId="1492" xr:uid="{0106E06A-B73D-4786-866E-E1017E36A22F}"/>
    <cellStyle name="Moneda 2 3 3 2 2 2" xfId="2522" xr:uid="{71895155-872E-4F5E-8AE6-A8DEB68846AB}"/>
    <cellStyle name="Moneda 2 3 3 2 2 2 2" xfId="4583" xr:uid="{CDF5A9D4-54B1-41C6-9B93-2DDC3C877A92}"/>
    <cellStyle name="Moneda 2 3 3 2 2 3" xfId="3553" xr:uid="{DFDFC883-559D-4BAF-8B9A-59D70E0628D0}"/>
    <cellStyle name="Moneda 2 3 3 2 3" xfId="2007" xr:uid="{781EE19B-0E45-44E6-B06C-CF95DD03849A}"/>
    <cellStyle name="Moneda 2 3 3 2 3 2" xfId="4068" xr:uid="{CB97DB63-A840-4623-8A8C-C3752423FB81}"/>
    <cellStyle name="Moneda 2 3 3 2 4" xfId="3038" xr:uid="{F5DF4A9E-2AB2-48D2-A1DC-A97B67916119}"/>
    <cellStyle name="Moneda 2 3 3 3" xfId="1316" xr:uid="{2C84EA6B-FBC5-471E-BCDF-8FF4C5CD69CF}"/>
    <cellStyle name="Moneda 2 3 3 3 2" xfId="2346" xr:uid="{7C1DE7E3-7D35-4A5E-BAA6-0C9BA5C2FB7E}"/>
    <cellStyle name="Moneda 2 3 3 3 2 2" xfId="4407" xr:uid="{6E4FD35C-BF1E-47A3-B45C-57265A4D559D}"/>
    <cellStyle name="Moneda 2 3 3 3 3" xfId="3377" xr:uid="{363860DF-8D32-45B2-91C1-53FFF2A9E1F2}"/>
    <cellStyle name="Moneda 2 3 3 4" xfId="1831" xr:uid="{08441B5F-AC50-44D3-A52D-2A6E4C81F2B1}"/>
    <cellStyle name="Moneda 2 3 3 4 2" xfId="3892" xr:uid="{BB7322F6-3B70-4B50-AEF3-519BB6366B92}"/>
    <cellStyle name="Moneda 2 3 3 5" xfId="2862" xr:uid="{E5A5E64F-1BD3-46EA-8556-30D625081BDF}"/>
    <cellStyle name="Moneda 2 3 4" xfId="852" xr:uid="{0D258C52-9CE1-4467-862D-D47E28056ACC}"/>
    <cellStyle name="Moneda 2 3 4 2" xfId="1370" xr:uid="{06C960B2-EBD9-4AEA-A30B-7895E88A7A1F}"/>
    <cellStyle name="Moneda 2 3 4 2 2" xfId="2400" xr:uid="{4835C7BB-90E2-4469-B74A-6B7B8675D946}"/>
    <cellStyle name="Moneda 2 3 4 2 2 2" xfId="4461" xr:uid="{C58C9F8B-8364-441F-BF36-B2BF63EB58E7}"/>
    <cellStyle name="Moneda 2 3 4 2 3" xfId="3431" xr:uid="{2EE1A54F-17D5-4A0A-9C65-137EF6BDDC03}"/>
    <cellStyle name="Moneda 2 3 4 3" xfId="1885" xr:uid="{7503E690-D84B-4729-8234-D57EDAC87C26}"/>
    <cellStyle name="Moneda 2 3 4 3 2" xfId="3946" xr:uid="{9A957425-79AB-4805-8D44-A8A8A4A818BF}"/>
    <cellStyle name="Moneda 2 3 4 4" xfId="2916" xr:uid="{4325F3DD-D2A8-4B18-846A-8D6B3FAD7A90}"/>
    <cellStyle name="Moneda 2 3 5" xfId="1194" xr:uid="{59EF5ED8-7874-4A71-ADBC-CAE7B08A3453}"/>
    <cellStyle name="Moneda 2 3 5 2" xfId="2224" xr:uid="{5828C1C9-C057-46F6-8831-A9850BB06F50}"/>
    <cellStyle name="Moneda 2 3 5 2 2" xfId="4285" xr:uid="{19382218-8266-4FB9-BC2B-174D09204813}"/>
    <cellStyle name="Moneda 2 3 5 3" xfId="3255" xr:uid="{D9483356-DE69-42CB-9B6F-31B594A97892}"/>
    <cellStyle name="Moneda 2 3 6" xfId="1709" xr:uid="{CC8350E9-E282-4971-8B10-99211ED23FC2}"/>
    <cellStyle name="Moneda 2 3 6 2" xfId="3770" xr:uid="{EB749A25-9CD2-41BE-9A66-764B2D09D7BA}"/>
    <cellStyle name="Moneda 2 3 7" xfId="2740" xr:uid="{665BD07B-5229-40F4-9209-750AC79AEA52}"/>
    <cellStyle name="Moneda 2 4" xfId="696" xr:uid="{AC777F55-F2C5-402D-B731-D318F43743F7}"/>
    <cellStyle name="Moneda 2 4 2" xfId="881" xr:uid="{7EE280B4-EC7A-498C-AE60-B7BA1EFA00A1}"/>
    <cellStyle name="Moneda 2 4 2 2" xfId="1399" xr:uid="{86FB6A6F-FEF8-4E02-B56E-5301F881ADE7}"/>
    <cellStyle name="Moneda 2 4 2 2 2" xfId="2429" xr:uid="{5C31CC44-9D19-4790-8606-AC7CEDBC50D5}"/>
    <cellStyle name="Moneda 2 4 2 2 2 2" xfId="4490" xr:uid="{F5E746F1-FD32-4317-9215-9A8E881DE0AB}"/>
    <cellStyle name="Moneda 2 4 2 2 3" xfId="3460" xr:uid="{72756EE6-E137-4ADD-BBF3-F48C71B8E80E}"/>
    <cellStyle name="Moneda 2 4 2 3" xfId="1914" xr:uid="{E0675AC1-88B7-42A2-A2B1-E098472C2539}"/>
    <cellStyle name="Moneda 2 4 2 3 2" xfId="3975" xr:uid="{B170E2B8-2246-4A33-839F-B28236A5533B}"/>
    <cellStyle name="Moneda 2 4 2 4" xfId="2945" xr:uid="{7BA065DC-2571-4FAF-A52E-7846A1EFF0E4}"/>
    <cellStyle name="Moneda 2 4 3" xfId="1223" xr:uid="{CE6327C4-667C-40BB-8290-38F8C98D127B}"/>
    <cellStyle name="Moneda 2 4 3 2" xfId="2253" xr:uid="{0EC89367-54FD-4CD9-A379-3EC95CA873C0}"/>
    <cellStyle name="Moneda 2 4 3 2 2" xfId="4314" xr:uid="{3E9A50C1-CDD2-4B75-8FB2-BD7A884FA2A7}"/>
    <cellStyle name="Moneda 2 4 3 3" xfId="3284" xr:uid="{53E401ED-249A-4337-89DA-0FD2E6018BC0}"/>
    <cellStyle name="Moneda 2 4 4" xfId="1738" xr:uid="{968FCC40-F5C6-47B5-B65C-AC47F0ACE487}"/>
    <cellStyle name="Moneda 2 4 4 2" xfId="3799" xr:uid="{EDB96BE1-6C74-4C3A-A8CF-1357F68E336C}"/>
    <cellStyle name="Moneda 2 4 5" xfId="2769" xr:uid="{74625879-EB0C-4244-AB43-C3F75B2B715B}"/>
    <cellStyle name="Moneda 2 5" xfId="755" xr:uid="{C355D61A-0D5D-4E2A-A600-650D311E3C52}"/>
    <cellStyle name="Moneda 2 5 2" xfId="940" xr:uid="{342A05BA-EE49-4C5B-B13F-6BCE654C413C}"/>
    <cellStyle name="Moneda 2 5 2 2" xfId="1458" xr:uid="{2F325621-A216-462D-990F-77F1B3F06005}"/>
    <cellStyle name="Moneda 2 5 2 2 2" xfId="2488" xr:uid="{13074438-3655-4507-8183-9F88F8F68976}"/>
    <cellStyle name="Moneda 2 5 2 2 2 2" xfId="4549" xr:uid="{E91CE60A-750D-4B57-BF6A-F20CDF1BE217}"/>
    <cellStyle name="Moneda 2 5 2 2 3" xfId="3519" xr:uid="{C0B935AE-A0D4-41E8-8148-5AEA26531094}"/>
    <cellStyle name="Moneda 2 5 2 3" xfId="1973" xr:uid="{E383703F-43E0-4103-903B-B986CCF63169}"/>
    <cellStyle name="Moneda 2 5 2 3 2" xfId="4034" xr:uid="{DC354EB7-02E4-4E80-88CC-62FB67EFD06D}"/>
    <cellStyle name="Moneda 2 5 2 4" xfId="3004" xr:uid="{7175352A-96BA-4B45-BBC0-1B4137B187D8}"/>
    <cellStyle name="Moneda 2 5 3" xfId="1282" xr:uid="{79382EAA-38BE-4068-A2E4-D0F4ECD25541}"/>
    <cellStyle name="Moneda 2 5 3 2" xfId="2312" xr:uid="{F834FAFD-E95A-45F9-9DC0-7DC444384F58}"/>
    <cellStyle name="Moneda 2 5 3 2 2" xfId="4373" xr:uid="{5408ED16-6C7C-4665-838B-E7F4E090C0B9}"/>
    <cellStyle name="Moneda 2 5 3 3" xfId="3343" xr:uid="{BC176104-41F3-4CB7-A6EC-5AB8AF2AAD64}"/>
    <cellStyle name="Moneda 2 5 4" xfId="1797" xr:uid="{A2682153-44C3-4159-9AD9-B5CC38AB0307}"/>
    <cellStyle name="Moneda 2 5 4 2" xfId="3858" xr:uid="{B54682F0-E748-4CDE-8C6E-C98BA7CD8CB4}"/>
    <cellStyle name="Moneda 2 5 5" xfId="2828" xr:uid="{A415C42E-14AA-4F1D-956F-1A212B6306CF}"/>
    <cellStyle name="Moneda 2 6" xfId="823" xr:uid="{317335EF-55C6-4A94-9FF6-993100DAB738}"/>
    <cellStyle name="Moneda 2 6 2" xfId="1341" xr:uid="{A9311804-C929-4D92-9DCB-02997A345768}"/>
    <cellStyle name="Moneda 2 6 2 2" xfId="2371" xr:uid="{45CEAF30-7835-49AD-B5E7-6C175B058E58}"/>
    <cellStyle name="Moneda 2 6 2 2 2" xfId="4432" xr:uid="{AF76FC3B-7E02-485C-B1BD-316E79231012}"/>
    <cellStyle name="Moneda 2 6 2 3" xfId="3402" xr:uid="{1A2CC5B4-DB26-4226-AF62-D3CF8726FFEA}"/>
    <cellStyle name="Moneda 2 6 3" xfId="1856" xr:uid="{DB0BB8F6-95F4-463B-9B61-280C378FA3B9}"/>
    <cellStyle name="Moneda 2 6 3 2" xfId="3917" xr:uid="{47360619-EDEB-4632-9A30-49E6D2AD170F}"/>
    <cellStyle name="Moneda 2 6 4" xfId="2887" xr:uid="{53398129-0DB0-413C-A198-4FB6C6F3213C}"/>
    <cellStyle name="Moneda 2 7" xfId="621" xr:uid="{36B40A67-CC7A-4124-B24C-622A147B705C}"/>
    <cellStyle name="Moneda 2 7 2" xfId="1165" xr:uid="{5E94FECE-2283-42BA-8E67-7D46ED331F02}"/>
    <cellStyle name="Moneda 2 7 2 2" xfId="2195" xr:uid="{BBBE22C1-2413-4F4B-9C38-512220A6690C}"/>
    <cellStyle name="Moneda 2 7 2 2 2" xfId="4256" xr:uid="{BB1E06F2-9459-4D91-8788-194672A1D2CC}"/>
    <cellStyle name="Moneda 2 7 2 3" xfId="3226" xr:uid="{2807D1FF-DBD3-4383-AB04-C77A619B331C}"/>
    <cellStyle name="Moneda 2 7 3" xfId="1680" xr:uid="{C886578C-9179-48C1-8DE1-CBEA11C28D38}"/>
    <cellStyle name="Moneda 2 7 3 2" xfId="3741" xr:uid="{23ECBA75-2B7A-43E6-907C-DA84C5807A73}"/>
    <cellStyle name="Moneda 2 7 4" xfId="2711" xr:uid="{076153D6-0113-4EB1-B727-2B4F57658D47}"/>
    <cellStyle name="Moneda 2 8" xfId="457" xr:uid="{DF08E6D9-F483-43BF-B1EB-A9B3CB7B740F}"/>
    <cellStyle name="Moneda 3" xfId="348" xr:uid="{00000000-0005-0000-0000-0000F6000000}"/>
    <cellStyle name="Moneda 3 2" xfId="563" xr:uid="{EB918C83-BF7D-4C8D-AA7D-0468125EBB70}"/>
    <cellStyle name="Moneda 3 2 2" xfId="687" xr:uid="{581E377F-F357-4F31-B273-4E4E7B5F1D00}"/>
    <cellStyle name="Moneda 3 2 2 2" xfId="746" xr:uid="{3E07256B-8C94-4E3B-99FD-809C012C1813}"/>
    <cellStyle name="Moneda 3 2 2 2 2" xfId="931" xr:uid="{FEE4FCC5-49E5-43C5-8CBA-66A390E47F66}"/>
    <cellStyle name="Moneda 3 2 2 2 2 2" xfId="1449" xr:uid="{D3C4E227-6BDD-4AC1-B702-3BC38F93BC11}"/>
    <cellStyle name="Moneda 3 2 2 2 2 2 2" xfId="2479" xr:uid="{834FA171-36E7-4BAA-9D52-CC409C9FE37E}"/>
    <cellStyle name="Moneda 3 2 2 2 2 2 2 2" xfId="4540" xr:uid="{1895442D-7A81-494A-A54F-18D247BCD62C}"/>
    <cellStyle name="Moneda 3 2 2 2 2 2 3" xfId="3510" xr:uid="{6347309B-90D6-490D-A189-67495D02E82C}"/>
    <cellStyle name="Moneda 3 2 2 2 2 3" xfId="1964" xr:uid="{EC942101-739E-44B3-9DFF-D1EA41E3C264}"/>
    <cellStyle name="Moneda 3 2 2 2 2 3 2" xfId="4025" xr:uid="{C483BD79-0A95-4C76-8C0A-0BBAF6A7CCBD}"/>
    <cellStyle name="Moneda 3 2 2 2 2 4" xfId="2995" xr:uid="{328521CD-6F43-42E3-BB81-C9A48318F83B}"/>
    <cellStyle name="Moneda 3 2 2 2 3" xfId="1273" xr:uid="{EFAF3B5D-6FFC-4DA3-AAF2-0AF68319F693}"/>
    <cellStyle name="Moneda 3 2 2 2 3 2" xfId="2303" xr:uid="{9FD3949B-CF51-4B84-B9FF-0C8C8D1DFD93}"/>
    <cellStyle name="Moneda 3 2 2 2 3 2 2" xfId="4364" xr:uid="{2B70AB31-34AA-475F-8EA5-E3D2B014F4A7}"/>
    <cellStyle name="Moneda 3 2 2 2 3 3" xfId="3334" xr:uid="{103094AA-71F2-4D5B-896A-21A87A0C6359}"/>
    <cellStyle name="Moneda 3 2 2 2 4" xfId="1788" xr:uid="{CD820B09-141F-433B-8A23-B54FC6D10FCE}"/>
    <cellStyle name="Moneda 3 2 2 2 4 2" xfId="3849" xr:uid="{5FBE99C8-8506-4B3A-9867-1AC0CCA8B0D2}"/>
    <cellStyle name="Moneda 3 2 2 2 5" xfId="2819" xr:uid="{713268EB-838E-4370-8683-26239C0FE711}"/>
    <cellStyle name="Moneda 3 2 2 3" xfId="810" xr:uid="{F48FC9CB-7850-43E5-9BA4-7B29DD47B993}"/>
    <cellStyle name="Moneda 3 2 2 3 2" xfId="990" xr:uid="{350B10CE-7EA7-42DB-BFDB-46558D649109}"/>
    <cellStyle name="Moneda 3 2 2 3 2 2" xfId="1507" xr:uid="{B4018310-E2EE-4FF7-AFE8-EB51AA06CEE3}"/>
    <cellStyle name="Moneda 3 2 2 3 2 2 2" xfId="2537" xr:uid="{3E3A9967-F4AB-4386-B24C-90F93813A981}"/>
    <cellStyle name="Moneda 3 2 2 3 2 2 2 2" xfId="4598" xr:uid="{583327CD-2576-44DD-A582-C9D918739D4C}"/>
    <cellStyle name="Moneda 3 2 2 3 2 2 3" xfId="3568" xr:uid="{A5DE8DBA-929F-41CC-A1C7-779CC437BBE0}"/>
    <cellStyle name="Moneda 3 2 2 3 2 3" xfId="2022" xr:uid="{777360E1-6B39-4B81-B7D9-76624452B7D8}"/>
    <cellStyle name="Moneda 3 2 2 3 2 3 2" xfId="4083" xr:uid="{03230F92-D5A8-432B-9583-AF78F836CAFE}"/>
    <cellStyle name="Moneda 3 2 2 3 2 4" xfId="3053" xr:uid="{AEF078EB-263F-4352-A31F-FA1126A8076B}"/>
    <cellStyle name="Moneda 3 2 2 3 3" xfId="1331" xr:uid="{CE5DA74D-718F-48D3-AA72-1DFFB22E5487}"/>
    <cellStyle name="Moneda 3 2 2 3 3 2" xfId="2361" xr:uid="{B11A847E-2979-4EF8-B0A3-F234CA4C49C3}"/>
    <cellStyle name="Moneda 3 2 2 3 3 2 2" xfId="4422" xr:uid="{480AC38A-1ABD-4C10-9B6E-AA4EEB731B4E}"/>
    <cellStyle name="Moneda 3 2 2 3 3 3" xfId="3392" xr:uid="{59112A72-B831-4529-B9BF-7D1F008BDC13}"/>
    <cellStyle name="Moneda 3 2 2 3 4" xfId="1846" xr:uid="{A7A053B5-BE9E-4580-8F99-19E2F6C87BED}"/>
    <cellStyle name="Moneda 3 2 2 3 4 2" xfId="3907" xr:uid="{C139428E-A04C-4D2F-9B03-26312EC78725}"/>
    <cellStyle name="Moneda 3 2 2 3 5" xfId="2877" xr:uid="{18CA43C4-F56B-48B1-94A2-5D9C4B74F918}"/>
    <cellStyle name="Moneda 3 2 2 4" xfId="872" xr:uid="{E042535C-67CB-4E84-8FC2-C7761F92D882}"/>
    <cellStyle name="Moneda 3 2 2 4 2" xfId="1390" xr:uid="{C3695921-3866-4A91-8357-CF27695408D8}"/>
    <cellStyle name="Moneda 3 2 2 4 2 2" xfId="2420" xr:uid="{73588AF6-5E9B-4EE4-9150-54E77337317F}"/>
    <cellStyle name="Moneda 3 2 2 4 2 2 2" xfId="4481" xr:uid="{17430FD0-0465-4AAD-8217-6D4C85A6287A}"/>
    <cellStyle name="Moneda 3 2 2 4 2 3" xfId="3451" xr:uid="{E82899C1-EF8E-4618-9EFC-67CA5E19AFC5}"/>
    <cellStyle name="Moneda 3 2 2 4 3" xfId="1905" xr:uid="{2E95E207-B8E1-4921-B561-84898F4CB906}"/>
    <cellStyle name="Moneda 3 2 2 4 3 2" xfId="3966" xr:uid="{10777BB5-FFB1-4172-8028-F8161C3B318F}"/>
    <cellStyle name="Moneda 3 2 2 4 4" xfId="2936" xr:uid="{D4454705-4ADC-4D1A-BFF4-C2F68A30A2B3}"/>
    <cellStyle name="Moneda 3 2 2 5" xfId="1214" xr:uid="{0353815D-08F2-4E1B-94CC-CAAC96F7A577}"/>
    <cellStyle name="Moneda 3 2 2 5 2" xfId="2244" xr:uid="{2CF67788-016C-4D80-AFB8-F8ED20D64C00}"/>
    <cellStyle name="Moneda 3 2 2 5 2 2" xfId="4305" xr:uid="{BBFE0894-DF83-44D7-BB52-A2A983BE5426}"/>
    <cellStyle name="Moneda 3 2 2 5 3" xfId="3275" xr:uid="{4C856AC7-3374-436E-8C37-356D588ACB1D}"/>
    <cellStyle name="Moneda 3 2 2 6" xfId="1729" xr:uid="{09702E5B-6903-46C0-BFD5-0E3AD9C11F77}"/>
    <cellStyle name="Moneda 3 2 2 6 2" xfId="3790" xr:uid="{12CE6B09-6D45-4A87-8520-628E215AAFC0}"/>
    <cellStyle name="Moneda 3 2 2 7" xfId="2760" xr:uid="{FA448856-E7F5-4E8C-AD3C-1729249BEC07}"/>
    <cellStyle name="Moneda 3 2 3" xfId="717" xr:uid="{98E6F39E-3D6F-4A21-B96C-325B342A9768}"/>
    <cellStyle name="Moneda 3 2 3 2" xfId="902" xr:uid="{08ABC672-1980-4842-AB55-573AB4FB1466}"/>
    <cellStyle name="Moneda 3 2 3 2 2" xfId="1420" xr:uid="{84D54F7F-1BF6-4200-A878-EF91817D0640}"/>
    <cellStyle name="Moneda 3 2 3 2 2 2" xfId="2450" xr:uid="{EBFA1800-7161-476E-B603-28832AF729AF}"/>
    <cellStyle name="Moneda 3 2 3 2 2 2 2" xfId="4511" xr:uid="{6122894A-66D9-40DF-AAB6-9A7C14DC0FC1}"/>
    <cellStyle name="Moneda 3 2 3 2 2 3" xfId="3481" xr:uid="{4CCAE32B-35D3-4AC2-B923-4380545A0E61}"/>
    <cellStyle name="Moneda 3 2 3 2 3" xfId="1935" xr:uid="{196BD9B6-8D82-4129-A37C-BF1458C3F5E6}"/>
    <cellStyle name="Moneda 3 2 3 2 3 2" xfId="3996" xr:uid="{07B18EA2-9996-48A7-8551-C7173E5DFECB}"/>
    <cellStyle name="Moneda 3 2 3 2 4" xfId="2966" xr:uid="{CCBE2F63-77FC-41BB-93D3-2985F086F216}"/>
    <cellStyle name="Moneda 3 2 3 3" xfId="1244" xr:uid="{0B6E0182-EEBE-4187-B30A-3D458E08F18A}"/>
    <cellStyle name="Moneda 3 2 3 3 2" xfId="2274" xr:uid="{70C32F56-2B76-4571-9D70-95A0A099D8D6}"/>
    <cellStyle name="Moneda 3 2 3 3 2 2" xfId="4335" xr:uid="{233B1526-5882-4E61-8078-BE82DF5C7D35}"/>
    <cellStyle name="Moneda 3 2 3 3 3" xfId="3305" xr:uid="{BDC4EC81-BD3D-455D-8E9B-FB927BF9ABAF}"/>
    <cellStyle name="Moneda 3 2 3 4" xfId="1759" xr:uid="{6F7ECB02-7B0D-4D2B-971F-5CF83D76C5B9}"/>
    <cellStyle name="Moneda 3 2 3 4 2" xfId="3820" xr:uid="{17153893-8A98-4C10-A801-59A2F78C20E4}"/>
    <cellStyle name="Moneda 3 2 3 5" xfId="2790" xr:uid="{A462DB33-9B39-4D5D-BF41-461D6EC7D662}"/>
    <cellStyle name="Moneda 3 2 4" xfId="775" xr:uid="{298596BD-966D-48E5-B781-C2D88632BA7F}"/>
    <cellStyle name="Moneda 3 2 4 2" xfId="960" xr:uid="{EA1A5329-1C07-4C10-B97D-0FB21C5D3EBA}"/>
    <cellStyle name="Moneda 3 2 4 2 2" xfId="1478" xr:uid="{4F922A50-0C95-4497-B68D-94A5D49D49FB}"/>
    <cellStyle name="Moneda 3 2 4 2 2 2" xfId="2508" xr:uid="{726CC8A0-9866-4529-AAB2-60967B80FB6C}"/>
    <cellStyle name="Moneda 3 2 4 2 2 2 2" xfId="4569" xr:uid="{40CAC8D0-E3AC-40C5-886D-0CF4947E2060}"/>
    <cellStyle name="Moneda 3 2 4 2 2 3" xfId="3539" xr:uid="{AB7DFC20-6003-4D9E-A9E4-83635FC6958A}"/>
    <cellStyle name="Moneda 3 2 4 2 3" xfId="1993" xr:uid="{56B174EB-F2D3-4E60-A6E1-CFB9A3CA87B6}"/>
    <cellStyle name="Moneda 3 2 4 2 3 2" xfId="4054" xr:uid="{669C7469-6F3D-4285-BC82-3C306D0F9410}"/>
    <cellStyle name="Moneda 3 2 4 2 4" xfId="3024" xr:uid="{2E76EDCE-1F3A-4A09-AD28-37CD6D814430}"/>
    <cellStyle name="Moneda 3 2 4 3" xfId="1302" xr:uid="{28CBAA2C-406E-4E77-A174-D8A03BD1DBF5}"/>
    <cellStyle name="Moneda 3 2 4 3 2" xfId="2332" xr:uid="{A924213B-926E-4D9F-8E10-67B7BECFD301}"/>
    <cellStyle name="Moneda 3 2 4 3 2 2" xfId="4393" xr:uid="{7ADD8E60-526F-4C8B-965B-64EC564C6687}"/>
    <cellStyle name="Moneda 3 2 4 3 3" xfId="3363" xr:uid="{C6BFEDF0-2395-434E-BD83-833ECF154A61}"/>
    <cellStyle name="Moneda 3 2 4 4" xfId="1817" xr:uid="{FBDC9021-154B-4808-A94D-FD1CA4DCC3A8}"/>
    <cellStyle name="Moneda 3 2 4 4 2" xfId="3878" xr:uid="{03D74579-F4A3-487E-9AA9-B5FC71726F10}"/>
    <cellStyle name="Moneda 3 2 4 5" xfId="2848" xr:uid="{864BE2DA-72B1-4BEF-83D8-1A8325F122C5}"/>
    <cellStyle name="Moneda 3 2 5" xfId="843" xr:uid="{AE4AD0D6-4AC2-427D-8F67-0B4E30EB3D5A}"/>
    <cellStyle name="Moneda 3 2 5 2" xfId="1361" xr:uid="{6784B50C-B937-48A7-9CFE-8E46014F2CEB}"/>
    <cellStyle name="Moneda 3 2 5 2 2" xfId="2391" xr:uid="{C97FBB91-A5D7-4995-BA7D-EC94558AC36B}"/>
    <cellStyle name="Moneda 3 2 5 2 2 2" xfId="4452" xr:uid="{EF802F07-AE3C-4EBB-A799-A7C7B04FFACD}"/>
    <cellStyle name="Moneda 3 2 5 2 3" xfId="3422" xr:uid="{26706D52-B9DA-40FE-A1C4-250E039581DC}"/>
    <cellStyle name="Moneda 3 2 5 3" xfId="1876" xr:uid="{A403316C-350E-4444-A71D-8094B8D00F71}"/>
    <cellStyle name="Moneda 3 2 5 3 2" xfId="3937" xr:uid="{2AC205F8-EC9F-488F-90AE-B06F2846A318}"/>
    <cellStyle name="Moneda 3 2 5 4" xfId="2907" xr:uid="{8A034D40-6E0D-4C43-8CCB-FD61FD92F33C}"/>
    <cellStyle name="Moneda 3 2 6" xfId="654" xr:uid="{2E38CF64-CB7E-4A7E-A268-A3DCB04C65AA}"/>
    <cellStyle name="Moneda 3 2 6 2" xfId="1185" xr:uid="{A21853F0-FDED-4A34-97B6-99478619AB4D}"/>
    <cellStyle name="Moneda 3 2 6 2 2" xfId="2215" xr:uid="{024A51DD-A5EC-42B1-91ED-41937DAF3BDC}"/>
    <cellStyle name="Moneda 3 2 6 2 2 2" xfId="4276" xr:uid="{BBCFE964-4EDC-427B-87DC-B5F14AB401C1}"/>
    <cellStyle name="Moneda 3 2 6 2 3" xfId="3246" xr:uid="{15573830-4399-469E-A603-33D644F9964E}"/>
    <cellStyle name="Moneda 3 2 6 3" xfId="1700" xr:uid="{75885388-03A3-4AED-8D08-33B0E370FA9A}"/>
    <cellStyle name="Moneda 3 2 6 3 2" xfId="3761" xr:uid="{52A3FDBB-E6BF-43D1-817E-4BE6C1627528}"/>
    <cellStyle name="Moneda 3 2 6 4" xfId="2731" xr:uid="{18A7DFAD-7912-49F8-B190-466F6A926E86}"/>
    <cellStyle name="Moneda 3 2 7" xfId="1110" xr:uid="{11B589C0-157F-450C-BC76-6F6B2D101759}"/>
    <cellStyle name="Moneda 3 2 7 2" xfId="2141" xr:uid="{99D262FA-D59B-4632-9677-587D675B78A1}"/>
    <cellStyle name="Moneda 3 2 7 2 2" xfId="4202" xr:uid="{A3F4C2E6-9508-45B9-BB32-F928D06EAEA7}"/>
    <cellStyle name="Moneda 3 2 7 3" xfId="3172" xr:uid="{75EBBAF6-C598-4476-A98F-CCC16769C93B}"/>
    <cellStyle name="Moneda 3 2 8" xfId="1626" xr:uid="{577D66F2-B29E-4632-A039-629110BDBEC9}"/>
    <cellStyle name="Moneda 3 2 8 2" xfId="3687" xr:uid="{C7637662-E108-4042-9D57-85C5F5C11C33}"/>
    <cellStyle name="Moneda 3 2 9" xfId="2657" xr:uid="{1221F3B4-3DA8-44DF-9D0A-09F0DC9305C9}"/>
    <cellStyle name="Moneda 3 3" xfId="671" xr:uid="{FDC0EF6E-13D5-47FC-9769-0D74AB074DCE}"/>
    <cellStyle name="Moneda 3 3 2" xfId="730" xr:uid="{431AE4FB-88AB-49C2-84F2-5597A9AE5DF1}"/>
    <cellStyle name="Moneda 3 3 2 2" xfId="915" xr:uid="{C438E49A-4A09-4A6D-9079-34D6F7C4C870}"/>
    <cellStyle name="Moneda 3 3 2 2 2" xfId="1433" xr:uid="{DF807174-E1DC-4530-81A5-DD41270011FB}"/>
    <cellStyle name="Moneda 3 3 2 2 2 2" xfId="2463" xr:uid="{4D4671A3-2E76-4485-9A7C-570DF9FD50FB}"/>
    <cellStyle name="Moneda 3 3 2 2 2 2 2" xfId="4524" xr:uid="{7B21A3B1-7E54-4681-AB0B-D8E997CF893F}"/>
    <cellStyle name="Moneda 3 3 2 2 2 3" xfId="3494" xr:uid="{612B63B6-385A-4FBF-9F14-1A261D0EFC1F}"/>
    <cellStyle name="Moneda 3 3 2 2 3" xfId="1948" xr:uid="{8B7947B4-E931-40A3-97C1-99869025DD1E}"/>
    <cellStyle name="Moneda 3 3 2 2 3 2" xfId="4009" xr:uid="{B0D82558-A86C-49BE-859C-FC1103476793}"/>
    <cellStyle name="Moneda 3 3 2 2 4" xfId="2979" xr:uid="{C6274C54-DF51-4FA1-B1B0-D9F23EC8DC93}"/>
    <cellStyle name="Moneda 3 3 2 3" xfId="1257" xr:uid="{780AC073-4302-4273-977E-8F937A53602A}"/>
    <cellStyle name="Moneda 3 3 2 3 2" xfId="2287" xr:uid="{12A373F5-0476-4481-9F97-9941B270ED84}"/>
    <cellStyle name="Moneda 3 3 2 3 2 2" xfId="4348" xr:uid="{67EBD124-024F-4AF3-9151-7B7332CE8DC5}"/>
    <cellStyle name="Moneda 3 3 2 3 3" xfId="3318" xr:uid="{86C49903-2684-4472-B282-F5C52D487444}"/>
    <cellStyle name="Moneda 3 3 2 4" xfId="1772" xr:uid="{BD90E564-568B-40FA-A797-427F215AFB89}"/>
    <cellStyle name="Moneda 3 3 2 4 2" xfId="3833" xr:uid="{1505EC3A-FA71-42C3-837D-9FA83C6EB016}"/>
    <cellStyle name="Moneda 3 3 2 5" xfId="2803" xr:uid="{59202A70-72A3-499E-9172-380DD88FDDB4}"/>
    <cellStyle name="Moneda 3 3 3" xfId="799" xr:uid="{129A2059-CADA-467C-8455-B4DFC158BD1C}"/>
    <cellStyle name="Moneda 3 3 3 2" xfId="979" xr:uid="{1C6B1DB4-973C-4582-94BD-E75B4321C0BE}"/>
    <cellStyle name="Moneda 3 3 3 2 2" xfId="1496" xr:uid="{A198397D-E4B2-4D2D-AAC7-1532B15482E5}"/>
    <cellStyle name="Moneda 3 3 3 2 2 2" xfId="2526" xr:uid="{14BD42C7-3349-4391-A0B1-19D3158316F3}"/>
    <cellStyle name="Moneda 3 3 3 2 2 2 2" xfId="4587" xr:uid="{96E29D48-EFCF-45F8-AB12-DFB98B3A7CD9}"/>
    <cellStyle name="Moneda 3 3 3 2 2 3" xfId="3557" xr:uid="{10132073-A169-4497-9735-A08D799C88B7}"/>
    <cellStyle name="Moneda 3 3 3 2 3" xfId="2011" xr:uid="{209C2AE4-46FA-41A6-B29E-75602B2C5730}"/>
    <cellStyle name="Moneda 3 3 3 2 3 2" xfId="4072" xr:uid="{AE187B16-C1E4-4AF5-8148-D8841F067F3C}"/>
    <cellStyle name="Moneda 3 3 3 2 4" xfId="3042" xr:uid="{BCEEA02A-68DA-4128-9776-BE574771ADB0}"/>
    <cellStyle name="Moneda 3 3 3 3" xfId="1320" xr:uid="{F6D53CF8-2CDD-4E6C-A422-CD69E1E4E3E5}"/>
    <cellStyle name="Moneda 3 3 3 3 2" xfId="2350" xr:uid="{B34539ED-6763-4C0C-8D0A-A96DA54D782C}"/>
    <cellStyle name="Moneda 3 3 3 3 2 2" xfId="4411" xr:uid="{278C08F0-CA72-4F2A-BE3D-3B1D28A54480}"/>
    <cellStyle name="Moneda 3 3 3 3 3" xfId="3381" xr:uid="{8FC345AD-1D5D-4E02-9C66-4D166AB0EC3A}"/>
    <cellStyle name="Moneda 3 3 3 4" xfId="1835" xr:uid="{5428C540-9C60-492C-9680-2732EAA5C65B}"/>
    <cellStyle name="Moneda 3 3 3 4 2" xfId="3896" xr:uid="{CF46902A-F520-4602-AF83-D7F89EB1666C}"/>
    <cellStyle name="Moneda 3 3 3 5" xfId="2866" xr:uid="{CF9C6D07-23C7-46B5-BDAD-F2629C4416C1}"/>
    <cellStyle name="Moneda 3 3 4" xfId="856" xr:uid="{40ED12C0-00C2-45B8-A9F7-14E6C4046ADE}"/>
    <cellStyle name="Moneda 3 3 4 2" xfId="1374" xr:uid="{91D90794-1C38-4FA7-8252-EBA5E8713F50}"/>
    <cellStyle name="Moneda 3 3 4 2 2" xfId="2404" xr:uid="{34A78B02-029B-430F-84BE-529FB7328E61}"/>
    <cellStyle name="Moneda 3 3 4 2 2 2" xfId="4465" xr:uid="{DFDD00BD-7558-4CC1-8C1F-00A02ACEB6B6}"/>
    <cellStyle name="Moneda 3 3 4 2 3" xfId="3435" xr:uid="{5B820D3E-D637-4C47-9DD4-5128C1AECAC0}"/>
    <cellStyle name="Moneda 3 3 4 3" xfId="1889" xr:uid="{29B3F41B-8D66-43F3-9782-B1F7D7EBBDD3}"/>
    <cellStyle name="Moneda 3 3 4 3 2" xfId="3950" xr:uid="{84BC6CB1-2609-4D02-957B-656A5065486F}"/>
    <cellStyle name="Moneda 3 3 4 4" xfId="2920" xr:uid="{1F6473B1-A5E2-45CA-A05D-87C613A7E10F}"/>
    <cellStyle name="Moneda 3 3 5" xfId="1198" xr:uid="{BC48257F-352F-454F-9781-4AF6255D54DB}"/>
    <cellStyle name="Moneda 3 3 5 2" xfId="2228" xr:uid="{0349580C-ED6E-4972-823A-3B28C58979DB}"/>
    <cellStyle name="Moneda 3 3 5 2 2" xfId="4289" xr:uid="{A7A55983-E553-4F81-B5EF-5132C994E7AF}"/>
    <cellStyle name="Moneda 3 3 5 3" xfId="3259" xr:uid="{4A84304F-CE72-4001-907F-0E1FE88CE31F}"/>
    <cellStyle name="Moneda 3 3 6" xfId="1713" xr:uid="{158A44CC-AF21-4908-AD32-FDB08EFF4C36}"/>
    <cellStyle name="Moneda 3 3 6 2" xfId="3774" xr:uid="{49D7CF58-4CAE-4C8D-9622-F435172D6002}"/>
    <cellStyle name="Moneda 3 3 7" xfId="2744" xr:uid="{48BD0E53-AC13-41E4-BB4E-696FCE024740}"/>
    <cellStyle name="Moneda 3 4" xfId="701" xr:uid="{55FB68AE-ADD2-4890-9FF3-9B87AF755FB1}"/>
    <cellStyle name="Moneda 3 4 2" xfId="886" xr:uid="{B5BB75E4-E88B-4771-ABA8-20614C74F756}"/>
    <cellStyle name="Moneda 3 4 2 2" xfId="1404" xr:uid="{28625BF2-55E7-4554-B2D4-3E660CF5909A}"/>
    <cellStyle name="Moneda 3 4 2 2 2" xfId="2434" xr:uid="{85D1C4A2-47D9-47EF-BBA6-5B555D39DFFD}"/>
    <cellStyle name="Moneda 3 4 2 2 2 2" xfId="4495" xr:uid="{E7A97795-C615-4040-97DB-3F76B2F519E8}"/>
    <cellStyle name="Moneda 3 4 2 2 3" xfId="3465" xr:uid="{0F79ADBA-6B2D-4BD7-87F9-4836FAA86948}"/>
    <cellStyle name="Moneda 3 4 2 3" xfId="1919" xr:uid="{E78E8FC9-0642-48D7-8366-D62C07B4A9A5}"/>
    <cellStyle name="Moneda 3 4 2 3 2" xfId="3980" xr:uid="{6728DD36-E8D0-4F8E-9D1B-BD9CF544AD21}"/>
    <cellStyle name="Moneda 3 4 2 4" xfId="2950" xr:uid="{5F8D4522-6960-461F-9D73-4E5C22C0F338}"/>
    <cellStyle name="Moneda 3 4 3" xfId="1228" xr:uid="{B73DDC31-F142-4A30-8962-202EBCF43DCE}"/>
    <cellStyle name="Moneda 3 4 3 2" xfId="2258" xr:uid="{6F305B7E-2E7F-4B60-908D-3F17176596CF}"/>
    <cellStyle name="Moneda 3 4 3 2 2" xfId="4319" xr:uid="{CCF47749-3214-433E-9E90-A05AF8CD2AB1}"/>
    <cellStyle name="Moneda 3 4 3 3" xfId="3289" xr:uid="{F971B2C3-2777-418C-9C16-CF763067FB08}"/>
    <cellStyle name="Moneda 3 4 4" xfId="1743" xr:uid="{C2D71532-CDD0-439F-B011-33B76AC4C09C}"/>
    <cellStyle name="Moneda 3 4 4 2" xfId="3804" xr:uid="{02D38D1F-1E69-4A9B-B261-C9309A08F76E}"/>
    <cellStyle name="Moneda 3 4 5" xfId="2774" xr:uid="{1BF3F110-B0E7-492C-A51E-72DD4835D581}"/>
    <cellStyle name="Moneda 3 5" xfId="759" xr:uid="{FEF1333F-A59A-4EAC-AC7E-5ECC7B2BF177}"/>
    <cellStyle name="Moneda 3 5 2" xfId="944" xr:uid="{E83CB9B9-2647-4E91-A0C4-0597D8A3923A}"/>
    <cellStyle name="Moneda 3 5 2 2" xfId="1462" xr:uid="{EA47513F-D4F6-4665-B788-1C88B2CFAE43}"/>
    <cellStyle name="Moneda 3 5 2 2 2" xfId="2492" xr:uid="{8C0663E7-FC9A-4ED0-93EA-A584202CB987}"/>
    <cellStyle name="Moneda 3 5 2 2 2 2" xfId="4553" xr:uid="{322B504B-D094-464E-A1DD-A0211D1FC596}"/>
    <cellStyle name="Moneda 3 5 2 2 3" xfId="3523" xr:uid="{712B107F-108B-455B-B03E-F7CDA1AF9BDC}"/>
    <cellStyle name="Moneda 3 5 2 3" xfId="1977" xr:uid="{6DB02925-21AF-4790-88B9-B577200E9627}"/>
    <cellStyle name="Moneda 3 5 2 3 2" xfId="4038" xr:uid="{D5B94200-3784-4EE6-A5B3-9C383BAF80B2}"/>
    <cellStyle name="Moneda 3 5 2 4" xfId="3008" xr:uid="{6AC6CE9B-3E66-4EAE-81E8-017251E2DD0F}"/>
    <cellStyle name="Moneda 3 5 3" xfId="1286" xr:uid="{E9582B77-070B-4E58-A774-8350DDA5AB69}"/>
    <cellStyle name="Moneda 3 5 3 2" xfId="2316" xr:uid="{CE806B1B-D700-4E53-8F56-67D9F0B3137B}"/>
    <cellStyle name="Moneda 3 5 3 2 2" xfId="4377" xr:uid="{02425D8F-D3FD-4092-B1B5-0C0ED68E03D9}"/>
    <cellStyle name="Moneda 3 5 3 3" xfId="3347" xr:uid="{1D4F1219-4D22-4746-AA0A-6F013848FB0C}"/>
    <cellStyle name="Moneda 3 5 4" xfId="1801" xr:uid="{BCEC82DA-3F46-4884-96FB-1650A02DEB28}"/>
    <cellStyle name="Moneda 3 5 4 2" xfId="3862" xr:uid="{AC3B2C2F-6DF5-4E11-A44D-1EEBFFC407A0}"/>
    <cellStyle name="Moneda 3 5 5" xfId="2832" xr:uid="{26922179-B901-4DD5-87AB-9B135951683F}"/>
    <cellStyle name="Moneda 3 6" xfId="827" xr:uid="{4DB4FB48-3BAC-497D-A162-935BE68BCD23}"/>
    <cellStyle name="Moneda 3 6 2" xfId="1345" xr:uid="{5FF0911E-39AD-4F0E-818F-64E4557F43A7}"/>
    <cellStyle name="Moneda 3 6 2 2" xfId="2375" xr:uid="{FF4D76B6-060E-41B9-A508-9383AB8870DF}"/>
    <cellStyle name="Moneda 3 6 2 2 2" xfId="4436" xr:uid="{E5C51121-DE62-4ECE-8739-614CD181EE8B}"/>
    <cellStyle name="Moneda 3 6 2 3" xfId="3406" xr:uid="{3CCD4658-0E63-4735-82D8-27D17F73A0AD}"/>
    <cellStyle name="Moneda 3 6 3" xfId="1860" xr:uid="{2491DDEA-C8C1-4CA1-81F8-AF40AD90BBD5}"/>
    <cellStyle name="Moneda 3 6 3 2" xfId="3921" xr:uid="{8E94FF80-461C-4D10-9C47-5CA3B6874E04}"/>
    <cellStyle name="Moneda 3 6 4" xfId="2891" xr:uid="{5769E2B7-C458-4642-A05D-5F610C885F31}"/>
    <cellStyle name="Moneda 3 7" xfId="634" xr:uid="{E7225FF2-969F-4374-AF6D-83E627794FD5}"/>
    <cellStyle name="Moneda 3 7 2" xfId="1169" xr:uid="{EF6F7618-0581-4A1D-A267-01C1950D4EA8}"/>
    <cellStyle name="Moneda 3 7 2 2" xfId="2199" xr:uid="{C3D1D72F-E2F3-4C81-9D02-C18290299E3C}"/>
    <cellStyle name="Moneda 3 7 2 2 2" xfId="4260" xr:uid="{A66D660E-6A6A-4CB2-9691-7C7E2436747E}"/>
    <cellStyle name="Moneda 3 7 2 3" xfId="3230" xr:uid="{02315CC4-C1D0-446D-8722-4C51BD8D2D44}"/>
    <cellStyle name="Moneda 3 7 3" xfId="1684" xr:uid="{48C43DE4-1D7F-4D26-83BF-2D629194C91D}"/>
    <cellStyle name="Moneda 3 7 3 2" xfId="3745" xr:uid="{C9BB6B72-F522-4925-82D9-5224706B58EF}"/>
    <cellStyle name="Moneda 3 7 4" xfId="2715" xr:uid="{C9069A1F-0728-41ED-830D-D5221FC55B23}"/>
    <cellStyle name="Moneda 3 8" xfId="465" xr:uid="{D434C08D-E799-4DE8-BE89-8B91D32E37BE}"/>
    <cellStyle name="Moneda 4" xfId="658" xr:uid="{DDFF91A9-0473-4B6E-AA47-DD7863336741}"/>
    <cellStyle name="Moneda 5" xfId="782" xr:uid="{CFAEA469-1186-4121-AE1F-0163D222F44E}"/>
    <cellStyle name="Moneda 5 2" xfId="966" xr:uid="{039CCC05-2975-4E59-B7DF-5434FEDB59B6}"/>
    <cellStyle name="Moneda 5 2 2" xfId="1484" xr:uid="{F4AC5DF0-361E-41B3-A4D2-25EFC0E0A8E6}"/>
    <cellStyle name="Moneda 5 2 2 2" xfId="2514" xr:uid="{8669D8DB-BBC4-41D0-81A8-BB0A572E4D68}"/>
    <cellStyle name="Moneda 5 2 2 2 2" xfId="4575" xr:uid="{5AEDB374-7E3C-4D2E-97CD-42B593004B92}"/>
    <cellStyle name="Moneda 5 2 2 3" xfId="3545" xr:uid="{94DCD7CD-39C0-4094-AB98-CE260163C9D0}"/>
    <cellStyle name="Moneda 5 2 3" xfId="1999" xr:uid="{0C355519-34FC-4EB0-ABD4-BC9ACB877A51}"/>
    <cellStyle name="Moneda 5 2 3 2" xfId="4060" xr:uid="{04D22B33-7D1C-41D6-8391-0FB6688529B9}"/>
    <cellStyle name="Moneda 5 2 4" xfId="3030" xr:uid="{AF45F488-B340-4A14-BCA0-4BE258C407B1}"/>
    <cellStyle name="Moneda 5 3" xfId="1308" xr:uid="{997F256E-ED31-4ACE-9E38-279EE575C8E5}"/>
    <cellStyle name="Moneda 5 3 2" xfId="2338" xr:uid="{26D0206E-0547-4092-A942-0C5CAD53BD6C}"/>
    <cellStyle name="Moneda 5 3 2 2" xfId="4399" xr:uid="{DB5A57E3-5C45-4B05-8CED-4C154786A31A}"/>
    <cellStyle name="Moneda 5 3 3" xfId="3369" xr:uid="{95C8E1D5-B4EF-4D09-904C-0DEFA8FC574A}"/>
    <cellStyle name="Moneda 5 4" xfId="1823" xr:uid="{B556298B-1A27-4F8C-BAC8-7BE755EFEAD1}"/>
    <cellStyle name="Moneda 5 4 2" xfId="3884" xr:uid="{8E6DCC6C-9C00-47FD-A158-03907A08C600}"/>
    <cellStyle name="Moneda 5 5" xfId="2854" xr:uid="{9E85116C-9120-4052-98B1-BEB1ECB8F804}"/>
    <cellStyle name="Moneda 6" xfId="786" xr:uid="{3EA17B1F-AF19-4C76-AAEF-063A5FB9DF47}"/>
    <cellStyle name="Moneda 6 2" xfId="970" xr:uid="{C0573742-C664-4DBB-A73A-DA42312572CA}"/>
    <cellStyle name="Moneda 6 2 2" xfId="1488" xr:uid="{CC028334-3CEB-46D5-B3F8-0D1A8E69B96C}"/>
    <cellStyle name="Moneda 6 2 2 2" xfId="2518" xr:uid="{635E463B-4F08-4EB1-9143-741B42265728}"/>
    <cellStyle name="Moneda 6 2 2 2 2" xfId="4579" xr:uid="{49FA19B2-E1D9-4DE6-A109-50CB88D4524B}"/>
    <cellStyle name="Moneda 6 2 2 3" xfId="3549" xr:uid="{0EDDFD96-0538-4673-BB59-53D845E23BE7}"/>
    <cellStyle name="Moneda 6 2 3" xfId="2003" xr:uid="{6A002449-F6A1-401D-9DDC-3AC057805435}"/>
    <cellStyle name="Moneda 6 2 3 2" xfId="4064" xr:uid="{060609F3-0239-4828-A2A2-81F87A7EE24E}"/>
    <cellStyle name="Moneda 6 2 4" xfId="3034" xr:uid="{20463EB0-7DF9-4364-BF9D-4CAFF558BF67}"/>
    <cellStyle name="Moneda 6 3" xfId="1312" xr:uid="{5603BF0F-48ED-49F0-AD17-D0DC85E1AFA3}"/>
    <cellStyle name="Moneda 6 3 2" xfId="2342" xr:uid="{CBE685D6-B424-4B4D-BA2D-A0D72D787B9A}"/>
    <cellStyle name="Moneda 6 3 2 2" xfId="4403" xr:uid="{0D8A6AF5-0A31-4BEE-9AEE-DA7271B0CB10}"/>
    <cellStyle name="Moneda 6 3 3" xfId="3373" xr:uid="{D4F075DA-4389-4B1A-95F3-F876F91A77AA}"/>
    <cellStyle name="Moneda 6 4" xfId="1827" xr:uid="{4F925666-63D8-4EF7-97A6-BF00D4EE7DA8}"/>
    <cellStyle name="Moneda 6 4 2" xfId="3888" xr:uid="{C50A0388-10F2-4E1F-9C63-A4E71B407C00}"/>
    <cellStyle name="Moneda 6 5" xfId="2858" xr:uid="{3A86C30F-D77D-4057-A602-E154EC014014}"/>
    <cellStyle name="Neutral" xfId="165" builtinId="28" customBuiltin="1"/>
    <cellStyle name="Neutral 2" xfId="166" xr:uid="{00000000-0005-0000-0000-0000F8000000}"/>
    <cellStyle name="Neutral 3" xfId="167" xr:uid="{00000000-0005-0000-0000-0000F9000000}"/>
    <cellStyle name="Neutral 4" xfId="168" xr:uid="{00000000-0005-0000-0000-0000FA000000}"/>
    <cellStyle name="Neutral 5" xfId="258" xr:uid="{00000000-0005-0000-0000-0000FB000000}"/>
    <cellStyle name="Normal" xfId="0" builtinId="0"/>
    <cellStyle name="Normal 10" xfId="411" xr:uid="{00000000-0005-0000-0000-0000FD000000}"/>
    <cellStyle name="Normal 10 2" xfId="612" xr:uid="{CEF2075D-ACAD-42B8-9461-40A55F4FA1D3}"/>
    <cellStyle name="Normal 10 2 2" xfId="623" xr:uid="{3ABEFB16-83AA-496D-9572-8DD82831723B}"/>
    <cellStyle name="Normal 10 2 3" xfId="1159" xr:uid="{66EF84F2-CE30-4BD3-BCBB-594BA06CF716}"/>
    <cellStyle name="Normal 10 2 3 2" xfId="2190" xr:uid="{B86A24E3-4C83-4EC2-BEDA-004338B24B82}"/>
    <cellStyle name="Normal 10 2 3 2 2" xfId="4251" xr:uid="{2579C31A-A9F2-45BA-9B76-628B38CC9E83}"/>
    <cellStyle name="Normal 10 2 3 3" xfId="3221" xr:uid="{851F3A5F-4CEF-4AFD-8BE2-CF64A7127EBF}"/>
    <cellStyle name="Normal 10 2 4" xfId="1675" xr:uid="{9A7EC262-62F6-44A4-B52E-50DE4876DE0B}"/>
    <cellStyle name="Normal 10 2 4 2" xfId="3736" xr:uid="{12B4D0FD-9D33-4C10-B020-8A9D6A5B5976}"/>
    <cellStyle name="Normal 10 2 5" xfId="2706" xr:uid="{17CF7085-5957-481B-BC40-5591B3E9D2AC}"/>
    <cellStyle name="Normal 10 3" xfId="622" xr:uid="{8156DC47-FF99-4714-9914-FFC9F7D9924B}"/>
    <cellStyle name="Normal 10 4" xfId="1061" xr:uid="{F2A9C70B-3997-4BF6-844F-0DCD1E403BD2}"/>
    <cellStyle name="Normal 10 4 2" xfId="2092" xr:uid="{D620D33C-F972-426A-B13B-93D7C84A2727}"/>
    <cellStyle name="Normal 10 4 2 2" xfId="4153" xr:uid="{35826D7F-330E-4C74-9537-24DC9EA9D06F}"/>
    <cellStyle name="Normal 10 4 3" xfId="3123" xr:uid="{483786F3-9DBE-4AC0-8BCA-C8FBD3393ECA}"/>
    <cellStyle name="Normal 10 5" xfId="1577" xr:uid="{985A2AC5-BC6A-4659-9CED-55C72B828332}"/>
    <cellStyle name="Normal 10 5 2" xfId="3638" xr:uid="{E17E3D1A-00A6-4FA6-B685-2E32CB4C458D}"/>
    <cellStyle name="Normal 10 6" xfId="2608" xr:uid="{CF50EA07-3564-464F-A8CA-CA2809577DCC}"/>
    <cellStyle name="Normal 10 7" xfId="514" xr:uid="{1A0DF5FE-7238-4661-A7FA-B16139796BB1}"/>
    <cellStyle name="Normal 11" xfId="413" xr:uid="{00000000-0005-0000-0000-0000FE000000}"/>
    <cellStyle name="Normal 11 2" xfId="657" xr:uid="{FA63C76B-3E3F-47DF-A6C2-6E56ED0EAC17}"/>
    <cellStyle name="Normal 11 2 2" xfId="690" xr:uid="{A524D74E-41B7-475B-8FB0-D306B4EF5EED}"/>
    <cellStyle name="Normal 11 2 2 2" xfId="749" xr:uid="{C146B691-D916-4F00-BE1E-7677297AB8F4}"/>
    <cellStyle name="Normal 11 2 2 2 2" xfId="934" xr:uid="{F6BC4071-B0BE-47A5-AA17-6740658CA773}"/>
    <cellStyle name="Normal 11 2 2 2 2 2" xfId="1452" xr:uid="{1AEDA35C-EF0D-4961-B09D-705567E5A2AC}"/>
    <cellStyle name="Normal 11 2 2 2 2 2 2" xfId="2482" xr:uid="{699F67D0-E0AB-48FA-8A3F-AC4B38B213CE}"/>
    <cellStyle name="Normal 11 2 2 2 2 2 2 2" xfId="4543" xr:uid="{37C4EB9F-7FD5-4C56-8BFC-3049719EC4D8}"/>
    <cellStyle name="Normal 11 2 2 2 2 2 3" xfId="3513" xr:uid="{3F6CADAB-9305-4116-A403-A120F50F8D71}"/>
    <cellStyle name="Normal 11 2 2 2 2 3" xfId="1967" xr:uid="{8ECC8E4A-786E-4F6C-9B68-B4AD58A8F655}"/>
    <cellStyle name="Normal 11 2 2 2 2 3 2" xfId="4028" xr:uid="{92DDD253-CEF4-4875-B3AD-92C4ACB4C4E2}"/>
    <cellStyle name="Normal 11 2 2 2 2 4" xfId="2998" xr:uid="{D2E6DDFC-7619-4462-A7E8-489FB3263F5B}"/>
    <cellStyle name="Normal 11 2 2 2 3" xfId="1276" xr:uid="{6CEAAD05-D6F0-47F2-A9A8-607956DBACC2}"/>
    <cellStyle name="Normal 11 2 2 2 3 2" xfId="2306" xr:uid="{86AAC747-3297-4709-B394-E901D3F80693}"/>
    <cellStyle name="Normal 11 2 2 2 3 2 2" xfId="4367" xr:uid="{63F829C4-9D05-408C-856F-93AFC69DAB5B}"/>
    <cellStyle name="Normal 11 2 2 2 3 3" xfId="3337" xr:uid="{881BC8E5-3B38-4111-AD6F-8517750CD720}"/>
    <cellStyle name="Normal 11 2 2 2 4" xfId="1791" xr:uid="{C41B174A-A2CF-45A2-8376-B7E2675B68CA}"/>
    <cellStyle name="Normal 11 2 2 2 4 2" xfId="3852" xr:uid="{C17835C1-17B6-4C5E-83E4-C7466FECC367}"/>
    <cellStyle name="Normal 11 2 2 2 5" xfId="2822" xr:uid="{04AF2787-FBFB-4813-A727-3F598298FA7F}"/>
    <cellStyle name="Normal 11 2 2 3" xfId="813" xr:uid="{75391FAF-BE5C-4909-A63A-169BE8994856}"/>
    <cellStyle name="Normal 11 2 2 3 2" xfId="993" xr:uid="{2FF31EA1-3CE9-447D-96F0-C05A820A2A68}"/>
    <cellStyle name="Normal 11 2 2 3 2 2" xfId="1510" xr:uid="{4D14EE90-98BE-47EF-982F-FF800D73FBFF}"/>
    <cellStyle name="Normal 11 2 2 3 2 2 2" xfId="2540" xr:uid="{2B4E58DF-7754-476A-83A0-9F4D1B479EE5}"/>
    <cellStyle name="Normal 11 2 2 3 2 2 2 2" xfId="4601" xr:uid="{34CFA041-2BD5-4123-A2D2-733F5758427F}"/>
    <cellStyle name="Normal 11 2 2 3 2 2 3" xfId="3571" xr:uid="{FD63C0FF-A352-422C-9D64-3FB0EC3A891E}"/>
    <cellStyle name="Normal 11 2 2 3 2 3" xfId="2025" xr:uid="{DD6C015E-11D1-4868-9DE3-6B97964229FF}"/>
    <cellStyle name="Normal 11 2 2 3 2 3 2" xfId="4086" xr:uid="{0EE1317D-94C5-49A0-A54B-E21EE12C1006}"/>
    <cellStyle name="Normal 11 2 2 3 2 4" xfId="3056" xr:uid="{625145F4-BEB5-466F-950A-79C4B7D002A6}"/>
    <cellStyle name="Normal 11 2 2 3 3" xfId="1334" xr:uid="{926CCECC-9FDD-4B58-A76F-11B73AEAC2AF}"/>
    <cellStyle name="Normal 11 2 2 3 3 2" xfId="2364" xr:uid="{30FA4E09-3B44-4484-83A1-379A111A24EB}"/>
    <cellStyle name="Normal 11 2 2 3 3 2 2" xfId="4425" xr:uid="{F81B520C-418A-4961-92AD-6D177316B7FC}"/>
    <cellStyle name="Normal 11 2 2 3 3 3" xfId="3395" xr:uid="{D7CC0BE0-9E86-45C2-9606-BAFA0310AD8F}"/>
    <cellStyle name="Normal 11 2 2 3 4" xfId="1849" xr:uid="{9B048232-13B3-4A8B-AB1A-2A4C77FC6E84}"/>
    <cellStyle name="Normal 11 2 2 3 4 2" xfId="3910" xr:uid="{AA85ABA7-08B9-45A1-8CA9-49F67C5B6377}"/>
    <cellStyle name="Normal 11 2 2 3 5" xfId="2880" xr:uid="{8177C055-BA3D-43B9-B8C5-A068C0C2CA11}"/>
    <cellStyle name="Normal 11 2 2 4" xfId="875" xr:uid="{F378A0D9-F8B0-40BA-A98D-0DEA8F0E87BA}"/>
    <cellStyle name="Normal 11 2 2 4 2" xfId="1393" xr:uid="{D8809EC2-DD10-4693-968D-680CB1519C51}"/>
    <cellStyle name="Normal 11 2 2 4 2 2" xfId="2423" xr:uid="{2F78CCD7-114D-4D7E-8ED5-348C7AA1E055}"/>
    <cellStyle name="Normal 11 2 2 4 2 2 2" xfId="4484" xr:uid="{F3942E57-930E-4DDF-A08C-4DE956AE451B}"/>
    <cellStyle name="Normal 11 2 2 4 2 3" xfId="3454" xr:uid="{04F1FA41-399F-40F2-88AE-6EAFAB56B5BE}"/>
    <cellStyle name="Normal 11 2 2 4 3" xfId="1908" xr:uid="{3F696F1F-A790-4C21-AD5E-29CE2C3EE828}"/>
    <cellStyle name="Normal 11 2 2 4 3 2" xfId="3969" xr:uid="{C8F0EE96-973A-4E92-A9DB-C5467210F34D}"/>
    <cellStyle name="Normal 11 2 2 4 4" xfId="2939" xr:uid="{9875B9E8-3EC6-415E-9482-D3F45AFA62CC}"/>
    <cellStyle name="Normal 11 2 2 5" xfId="1217" xr:uid="{8C3726CA-4AAF-4B6C-B1BB-A8E874BFFFF7}"/>
    <cellStyle name="Normal 11 2 2 5 2" xfId="2247" xr:uid="{49135AA4-3BE2-48BB-804E-619A348C9BB4}"/>
    <cellStyle name="Normal 11 2 2 5 2 2" xfId="4308" xr:uid="{FF3C77A1-B044-4EEF-AB17-24FFCDC0E201}"/>
    <cellStyle name="Normal 11 2 2 5 3" xfId="3278" xr:uid="{08B1DA3F-1552-4CCA-A157-A43278D70E43}"/>
    <cellStyle name="Normal 11 2 2 6" xfId="1732" xr:uid="{E10A5D5C-92CA-4FB9-8A49-CBD9D2FF67A5}"/>
    <cellStyle name="Normal 11 2 2 6 2" xfId="3793" xr:uid="{2EFD91D7-C68F-411C-9A23-28A3C3606E2A}"/>
    <cellStyle name="Normal 11 2 2 7" xfId="2763" xr:uid="{79E8B780-6D55-4C8A-8B2E-5361CA943809}"/>
    <cellStyle name="Normal 11 2 3" xfId="720" xr:uid="{C9512ECA-04FC-4984-8BD0-2DF3DD1F5236}"/>
    <cellStyle name="Normal 11 2 3 2" xfId="905" xr:uid="{BCDC14E5-552B-4DA2-B9BA-D7D90F858D87}"/>
    <cellStyle name="Normal 11 2 3 2 2" xfId="1423" xr:uid="{3F9E3711-208B-407A-B8D7-C2F0B861AC02}"/>
    <cellStyle name="Normal 11 2 3 2 2 2" xfId="2453" xr:uid="{C80FA4E0-CDAA-45E9-A5FE-25977556778A}"/>
    <cellStyle name="Normal 11 2 3 2 2 2 2" xfId="4514" xr:uid="{7CFB7CD1-7CE6-455E-A206-22CDBB30AD72}"/>
    <cellStyle name="Normal 11 2 3 2 2 3" xfId="3484" xr:uid="{23855DFF-3DF7-479C-8AAE-75FF813C4C94}"/>
    <cellStyle name="Normal 11 2 3 2 3" xfId="1938" xr:uid="{58FEF552-C4AF-44F1-ABE8-CAB15F847328}"/>
    <cellStyle name="Normal 11 2 3 2 3 2" xfId="3999" xr:uid="{315045D1-9E0D-40FF-AD15-934D8A2DA3D3}"/>
    <cellStyle name="Normal 11 2 3 2 4" xfId="2969" xr:uid="{5435A2D8-91F4-4C70-8C1E-932D12F014D8}"/>
    <cellStyle name="Normal 11 2 3 3" xfId="1247" xr:uid="{354FA7C7-8F82-4C8E-911F-42BFEBC7C174}"/>
    <cellStyle name="Normal 11 2 3 3 2" xfId="2277" xr:uid="{9253DBE8-2DB7-443A-82F7-D11D1D967607}"/>
    <cellStyle name="Normal 11 2 3 3 2 2" xfId="4338" xr:uid="{EF8A8AB4-D9BB-45D0-916F-4EC468FB7E91}"/>
    <cellStyle name="Normal 11 2 3 3 3" xfId="3308" xr:uid="{6CBAAC22-B2A5-41A1-A40B-E6A45D6BBE2D}"/>
    <cellStyle name="Normal 11 2 3 4" xfId="1762" xr:uid="{E1F54545-2AB6-47B4-9540-D0B2FFF2A177}"/>
    <cellStyle name="Normal 11 2 3 4 2" xfId="3823" xr:uid="{46147D78-BCB0-47E9-8FF0-2FD80E058ABC}"/>
    <cellStyle name="Normal 11 2 3 5" xfId="2793" xr:uid="{0FAB5D9C-AA56-45C6-856B-2573EE5CCB23}"/>
    <cellStyle name="Normal 11 2 4" xfId="778" xr:uid="{C0F12688-1950-48A0-91D4-9D32D5BB0B28}"/>
    <cellStyle name="Normal 11 2 4 2" xfId="963" xr:uid="{3CAFB1AE-783F-450C-A25E-7F597B1438F9}"/>
    <cellStyle name="Normal 11 2 4 2 2" xfId="1481" xr:uid="{EB7EECAC-28C2-4B34-A1CA-274CBF0CC02D}"/>
    <cellStyle name="Normal 11 2 4 2 2 2" xfId="2511" xr:uid="{5AE0FFB1-F8E9-422F-8D19-E6D33403320F}"/>
    <cellStyle name="Normal 11 2 4 2 2 2 2" xfId="4572" xr:uid="{612579AC-F0B9-4279-A528-EB4495F47F0D}"/>
    <cellStyle name="Normal 11 2 4 2 2 3" xfId="3542" xr:uid="{140F45F9-7AB8-4EBE-81F8-BCEDF1D05451}"/>
    <cellStyle name="Normal 11 2 4 2 3" xfId="1996" xr:uid="{AD09BF70-9A60-4649-BABC-AF4F195A4ADA}"/>
    <cellStyle name="Normal 11 2 4 2 3 2" xfId="4057" xr:uid="{9C9847D0-8467-4663-882B-37E1683483DD}"/>
    <cellStyle name="Normal 11 2 4 2 4" xfId="3027" xr:uid="{643AD5BF-F07A-4D6F-B405-76E5E4E1BCD2}"/>
    <cellStyle name="Normal 11 2 4 3" xfId="1305" xr:uid="{B19B536A-3F35-4B5A-9832-FF9F4A807E8A}"/>
    <cellStyle name="Normal 11 2 4 3 2" xfId="2335" xr:uid="{ADA36653-935B-49F3-9AC4-D3711E0F07CE}"/>
    <cellStyle name="Normal 11 2 4 3 2 2" xfId="4396" xr:uid="{42BB809A-B7E2-4C55-B752-FBA085FB5907}"/>
    <cellStyle name="Normal 11 2 4 3 3" xfId="3366" xr:uid="{2E90FDF0-E6D4-4FE6-97C5-4D7B6238A7E6}"/>
    <cellStyle name="Normal 11 2 4 4" xfId="1820" xr:uid="{AEEEDC99-C0E3-429B-8FF7-5E05E9C9AD1A}"/>
    <cellStyle name="Normal 11 2 4 4 2" xfId="3881" xr:uid="{E2254EB0-1FAE-4D6D-9BAE-7C98FD6A48F3}"/>
    <cellStyle name="Normal 11 2 4 5" xfId="2851" xr:uid="{278F19A1-897B-434A-9C7A-4B214EBD2BFC}"/>
    <cellStyle name="Normal 11 2 5" xfId="846" xr:uid="{CC04CEC6-59E2-4877-B3B6-B4BA89AC1B0E}"/>
    <cellStyle name="Normal 11 2 5 2" xfId="1364" xr:uid="{68FA0F14-1AAA-4029-BC34-3A3E29AC1FBE}"/>
    <cellStyle name="Normal 11 2 5 2 2" xfId="2394" xr:uid="{FB02D8A7-DC97-4161-9D88-5020E3BC9381}"/>
    <cellStyle name="Normal 11 2 5 2 2 2" xfId="4455" xr:uid="{B5F3E46F-EB6D-4812-9BD2-4545C7D5B81E}"/>
    <cellStyle name="Normal 11 2 5 2 3" xfId="3425" xr:uid="{30CD5C3C-7EE2-42CE-B508-087C760A19F2}"/>
    <cellStyle name="Normal 11 2 5 3" xfId="1879" xr:uid="{D4B36716-34B3-4DDE-B2FE-8F54E8A29AD9}"/>
    <cellStyle name="Normal 11 2 5 3 2" xfId="3940" xr:uid="{E5F593A4-CC93-4F17-ADFD-58A18521E756}"/>
    <cellStyle name="Normal 11 2 5 4" xfId="2910" xr:uid="{94CCC8E6-477F-450C-AF9B-D603949655BC}"/>
    <cellStyle name="Normal 11 2 6" xfId="1188" xr:uid="{5964A55B-D1CB-4AAD-8637-EDD7532F4C36}"/>
    <cellStyle name="Normal 11 2 6 2" xfId="2218" xr:uid="{AC1D451E-BB20-4E35-BD67-AD47914BA9F7}"/>
    <cellStyle name="Normal 11 2 6 2 2" xfId="4279" xr:uid="{6A07FF73-F542-423D-B7CC-0376EE86A125}"/>
    <cellStyle name="Normal 11 2 6 3" xfId="3249" xr:uid="{68957940-814F-44D4-8E4A-556064A024A4}"/>
    <cellStyle name="Normal 11 2 7" xfId="1703" xr:uid="{67C656D7-D867-4F98-9A0D-C9338879F8AC}"/>
    <cellStyle name="Normal 11 2 7 2" xfId="3764" xr:uid="{7A64E038-7E21-45BB-932B-F0116592049F}"/>
    <cellStyle name="Normal 11 2 8" xfId="2734" xr:uid="{9874FA6F-3349-4F21-AA22-CB43E13B997F}"/>
    <cellStyle name="Normal 11 3" xfId="674" xr:uid="{359679B1-06F3-48C6-ADE3-164182FF517A}"/>
    <cellStyle name="Normal 11 3 2" xfId="733" xr:uid="{E0958642-B9C4-40F9-B92C-8AA632B31023}"/>
    <cellStyle name="Normal 11 3 2 2" xfId="918" xr:uid="{23B1D2A0-730F-4330-98F1-F4F276A290E4}"/>
    <cellStyle name="Normal 11 3 2 2 2" xfId="1436" xr:uid="{45346082-3050-4075-8385-47C4BA0D3E66}"/>
    <cellStyle name="Normal 11 3 2 2 2 2" xfId="2466" xr:uid="{68804182-F5D5-4EE3-ADCA-A793D59E0060}"/>
    <cellStyle name="Normal 11 3 2 2 2 2 2" xfId="4527" xr:uid="{5F04111B-A486-442C-837F-934228A9EC9A}"/>
    <cellStyle name="Normal 11 3 2 2 2 3" xfId="3497" xr:uid="{553992B1-095D-43FC-B252-BE21E129C96C}"/>
    <cellStyle name="Normal 11 3 2 2 3" xfId="1951" xr:uid="{040B2DCB-284A-4FD1-8D72-224F7B0F62D6}"/>
    <cellStyle name="Normal 11 3 2 2 3 2" xfId="4012" xr:uid="{FDC9BADC-03B5-45AD-A7CD-7B8D8DC1BFF4}"/>
    <cellStyle name="Normal 11 3 2 2 4" xfId="2982" xr:uid="{D78EB7FC-3B4A-483C-9C90-8E197DA12128}"/>
    <cellStyle name="Normal 11 3 2 3" xfId="1260" xr:uid="{5BB30EE3-36DA-46B9-A707-0D968DCBE6F6}"/>
    <cellStyle name="Normal 11 3 2 3 2" xfId="2290" xr:uid="{A68DF6B4-6831-4531-A311-E6717BE1A839}"/>
    <cellStyle name="Normal 11 3 2 3 2 2" xfId="4351" xr:uid="{42242EFA-5DF1-478A-96FD-A44E45F213CC}"/>
    <cellStyle name="Normal 11 3 2 3 3" xfId="3321" xr:uid="{C1A55895-0E96-4D63-B656-B2DCECBBD416}"/>
    <cellStyle name="Normal 11 3 2 4" xfId="1775" xr:uid="{5368111E-3246-4ECE-B688-8F49A6DA6F21}"/>
    <cellStyle name="Normal 11 3 2 4 2" xfId="3836" xr:uid="{9CD94223-0D6F-46F2-AD55-97C344145A78}"/>
    <cellStyle name="Normal 11 3 2 5" xfId="2806" xr:uid="{D0DEFD8F-49D9-4154-9FFC-FBB4157D83AD}"/>
    <cellStyle name="Normal 11 3 3" xfId="802" xr:uid="{3E304F04-0B99-4F13-B2F4-F42EFF23FDE6}"/>
    <cellStyle name="Normal 11 3 3 2" xfId="982" xr:uid="{2F3A5CAF-E4D1-4E87-B909-2D0C09111B82}"/>
    <cellStyle name="Normal 11 3 3 2 2" xfId="1499" xr:uid="{3A16F72E-7906-437C-B9B7-CDC5DDADCD62}"/>
    <cellStyle name="Normal 11 3 3 2 2 2" xfId="2529" xr:uid="{90DE8EF0-FCAB-4C2B-BE67-326465BADDCD}"/>
    <cellStyle name="Normal 11 3 3 2 2 2 2" xfId="4590" xr:uid="{A08EECFE-F8C4-4DEA-BA77-19112B572F71}"/>
    <cellStyle name="Normal 11 3 3 2 2 3" xfId="3560" xr:uid="{E4E2A102-0958-4CCA-885F-82F34BB39F11}"/>
    <cellStyle name="Normal 11 3 3 2 3" xfId="2014" xr:uid="{F5424AF1-989F-4EE9-B55C-1AC53B512AA1}"/>
    <cellStyle name="Normal 11 3 3 2 3 2" xfId="4075" xr:uid="{27ACC120-DEDC-4A9E-A164-12E88B701FE7}"/>
    <cellStyle name="Normal 11 3 3 2 4" xfId="3045" xr:uid="{5B7AC37E-4F69-43D1-86DE-9F0EDFCBE74F}"/>
    <cellStyle name="Normal 11 3 3 3" xfId="1323" xr:uid="{31DF7056-E91B-4A9D-8A78-FA5B9B2A09D9}"/>
    <cellStyle name="Normal 11 3 3 3 2" xfId="2353" xr:uid="{CD596EB8-608B-4A97-8FBD-5BD70D772FE1}"/>
    <cellStyle name="Normal 11 3 3 3 2 2" xfId="4414" xr:uid="{673B7AAA-18AC-4513-834A-76B9D1C36B01}"/>
    <cellStyle name="Normal 11 3 3 3 3" xfId="3384" xr:uid="{1BC51717-8207-4081-9D34-7AA9557267AC}"/>
    <cellStyle name="Normal 11 3 3 4" xfId="1838" xr:uid="{87057E0E-BD29-4D75-9C5B-75C2F895A143}"/>
    <cellStyle name="Normal 11 3 3 4 2" xfId="3899" xr:uid="{4E0D75F8-E4BF-43CF-AE64-9DE432C861A3}"/>
    <cellStyle name="Normal 11 3 3 5" xfId="2869" xr:uid="{BAB21E2A-1C2B-4423-91A1-B694E0B4D53F}"/>
    <cellStyle name="Normal 11 3 4" xfId="859" xr:uid="{89C86B0B-E2C0-4C3B-809F-FD57FECB4831}"/>
    <cellStyle name="Normal 11 3 4 2" xfId="1377" xr:uid="{E7D78383-060D-4E44-8E88-EA14DCDE47CA}"/>
    <cellStyle name="Normal 11 3 4 2 2" xfId="2407" xr:uid="{4EE88A2E-9B3A-4BBB-B266-DC5EAA656AFF}"/>
    <cellStyle name="Normal 11 3 4 2 2 2" xfId="4468" xr:uid="{1A0E3022-04AE-4CA0-A189-058A63275246}"/>
    <cellStyle name="Normal 11 3 4 2 3" xfId="3438" xr:uid="{7E639A01-52A7-48AD-8C5F-75846472F14C}"/>
    <cellStyle name="Normal 11 3 4 3" xfId="1892" xr:uid="{EF45469A-A754-4944-B9D0-CD3B1846B801}"/>
    <cellStyle name="Normal 11 3 4 3 2" xfId="3953" xr:uid="{154DB360-A175-43CC-8A87-57B93027823C}"/>
    <cellStyle name="Normal 11 3 4 4" xfId="2923" xr:uid="{845F7F77-4388-47CB-87B8-1295450B1CB3}"/>
    <cellStyle name="Normal 11 3 5" xfId="1201" xr:uid="{82F56660-0258-4927-A550-FC768E10AAA6}"/>
    <cellStyle name="Normal 11 3 5 2" xfId="2231" xr:uid="{F0957C0C-0B6F-4B88-B442-AA13910471B5}"/>
    <cellStyle name="Normal 11 3 5 2 2" xfId="4292" xr:uid="{ECAB23E5-4191-4BC5-9887-4475C50ADB76}"/>
    <cellStyle name="Normal 11 3 5 3" xfId="3262" xr:uid="{1B3FE44B-3464-4F6B-80BE-97B0F7C5CD59}"/>
    <cellStyle name="Normal 11 3 6" xfId="1716" xr:uid="{0C7D3358-4A1F-48C5-A888-229B22B63A5E}"/>
    <cellStyle name="Normal 11 3 6 2" xfId="3777" xr:uid="{04F0A21E-56C2-4DC9-8DC9-01E8A891C397}"/>
    <cellStyle name="Normal 11 3 7" xfId="2747" xr:uid="{9E062628-45B3-4F11-B648-2A7CABFB9D74}"/>
    <cellStyle name="Normal 11 4" xfId="704" xr:uid="{24E680AA-3955-4A3E-BA7D-977E0D6622C2}"/>
    <cellStyle name="Normal 11 4 2" xfId="889" xr:uid="{09996513-4C19-437E-A8E6-F63EB2F41270}"/>
    <cellStyle name="Normal 11 4 2 2" xfId="1407" xr:uid="{0A11E02C-04FF-499F-B381-3EB7C44F817E}"/>
    <cellStyle name="Normal 11 4 2 2 2" xfId="2437" xr:uid="{3C87C9A4-58C1-473B-B535-862017F2FBAD}"/>
    <cellStyle name="Normal 11 4 2 2 2 2" xfId="4498" xr:uid="{43386258-10C6-47B1-B50D-D35A8D860C07}"/>
    <cellStyle name="Normal 11 4 2 2 3" xfId="3468" xr:uid="{8CEDA71A-D172-4D1A-B3BF-F0D33E6BBB52}"/>
    <cellStyle name="Normal 11 4 2 3" xfId="1922" xr:uid="{2CB15BE7-0FC2-4CAA-BA74-DE7A6B7647F2}"/>
    <cellStyle name="Normal 11 4 2 3 2" xfId="3983" xr:uid="{45D90743-248D-4046-857D-88976045D475}"/>
    <cellStyle name="Normal 11 4 2 4" xfId="2953" xr:uid="{61EB699B-B115-40A0-9471-C9EC4979C056}"/>
    <cellStyle name="Normal 11 4 3" xfId="1231" xr:uid="{C37E6C70-F830-40C1-B996-0CB00C338F3A}"/>
    <cellStyle name="Normal 11 4 3 2" xfId="2261" xr:uid="{4F3FBFD0-E9AC-4486-8F4E-C81618BC49D9}"/>
    <cellStyle name="Normal 11 4 3 2 2" xfId="4322" xr:uid="{01B4CE96-F996-46F3-87DA-E16266B7BD2B}"/>
    <cellStyle name="Normal 11 4 3 3" xfId="3292" xr:uid="{45C6570A-E71C-464C-BE52-AA9C0A24A802}"/>
    <cellStyle name="Normal 11 4 4" xfId="1746" xr:uid="{19A8BCD0-7327-438C-9113-2C48F16B49DC}"/>
    <cellStyle name="Normal 11 4 4 2" xfId="3807" xr:uid="{360A9016-DB1B-4E51-BA29-FF6A782638D7}"/>
    <cellStyle name="Normal 11 4 5" xfId="2777" xr:uid="{40E1E7CF-B828-4409-AC98-18439A658387}"/>
    <cellStyle name="Normal 11 5" xfId="762" xr:uid="{7A142D1A-A4D6-47CE-88CC-A5CD08852D77}"/>
    <cellStyle name="Normal 11 5 2" xfId="947" xr:uid="{747EC639-BD89-48D3-963D-1BEBFA6D1590}"/>
    <cellStyle name="Normal 11 5 2 2" xfId="1465" xr:uid="{7A14FB36-8FA5-4F88-9F03-4529E226ECAE}"/>
    <cellStyle name="Normal 11 5 2 2 2" xfId="2495" xr:uid="{9726AC6A-F427-48F2-8DB5-882DDABB9FCE}"/>
    <cellStyle name="Normal 11 5 2 2 2 2" xfId="4556" xr:uid="{A59B9315-B171-4AC6-8B95-887C1696433E}"/>
    <cellStyle name="Normal 11 5 2 2 3" xfId="3526" xr:uid="{1BD216BD-6F25-4209-AA7F-73D4107A5739}"/>
    <cellStyle name="Normal 11 5 2 3" xfId="1980" xr:uid="{BF1121FF-4178-49D2-99D3-687D09F5CEB0}"/>
    <cellStyle name="Normal 11 5 2 3 2" xfId="4041" xr:uid="{B84DB924-E965-4286-A1E5-0518FA9A1921}"/>
    <cellStyle name="Normal 11 5 2 4" xfId="3011" xr:uid="{006D7D96-6954-41F6-9DDB-B59C853DB2A4}"/>
    <cellStyle name="Normal 11 5 3" xfId="1289" xr:uid="{67C2287E-9B20-4413-88C2-0E4AB584DBA5}"/>
    <cellStyle name="Normal 11 5 3 2" xfId="2319" xr:uid="{2D2439A6-C3A8-4531-9BE3-9DA731667B78}"/>
    <cellStyle name="Normal 11 5 3 2 2" xfId="4380" xr:uid="{357AE206-CA48-4D30-AA9A-DD08783A9805}"/>
    <cellStyle name="Normal 11 5 3 3" xfId="3350" xr:uid="{916D8980-90CA-45DC-A0C8-3B3F93DF60BC}"/>
    <cellStyle name="Normal 11 5 4" xfId="1804" xr:uid="{1A2D88F2-0C0C-4790-B67A-E829BDE45099}"/>
    <cellStyle name="Normal 11 5 4 2" xfId="3865" xr:uid="{F24BC67E-327A-4CB9-B1FA-DF15F04A5612}"/>
    <cellStyle name="Normal 11 5 5" xfId="2835" xr:uid="{2C7A0DC5-B12A-47FE-9C1A-A88EAED49824}"/>
    <cellStyle name="Normal 11 6" xfId="830" xr:uid="{7641BF8C-3794-4917-BD17-4313AAB425B0}"/>
    <cellStyle name="Normal 11 6 2" xfId="1348" xr:uid="{457BE83A-891A-4A10-98E6-464160108B1B}"/>
    <cellStyle name="Normal 11 6 2 2" xfId="2378" xr:uid="{6C287432-307C-4F20-8F6E-48D686B7AE36}"/>
    <cellStyle name="Normal 11 6 2 2 2" xfId="4439" xr:uid="{6B63DBF1-E744-4BD4-89D7-2F0D6FF7F22A}"/>
    <cellStyle name="Normal 11 6 2 3" xfId="3409" xr:uid="{604ED405-B04D-4274-9A40-EA68B9914D01}"/>
    <cellStyle name="Normal 11 6 3" xfId="1863" xr:uid="{B604BCB2-5F0E-4A5A-A909-7261D7B7347B}"/>
    <cellStyle name="Normal 11 6 3 2" xfId="3924" xr:uid="{79B046A8-0E02-4677-9991-E06A6BBAFFBC}"/>
    <cellStyle name="Normal 11 6 4" xfId="2894" xr:uid="{D5027BF1-E851-4DF1-B8E3-167F3DCBECBB}"/>
    <cellStyle name="Normal 11 7" xfId="637" xr:uid="{F3577C37-33E9-4A29-869B-F4CE17010FBB}"/>
    <cellStyle name="Normal 11 7 2" xfId="1172" xr:uid="{9DA71059-3329-4426-B4C1-980B6C53ED30}"/>
    <cellStyle name="Normal 11 7 2 2" xfId="2202" xr:uid="{24ECD0E3-6BE7-4F8D-92A3-38222A2DC6F2}"/>
    <cellStyle name="Normal 11 7 2 2 2" xfId="4263" xr:uid="{A5ABB817-BE7E-461C-A268-934C2279BCA7}"/>
    <cellStyle name="Normal 11 7 2 3" xfId="3233" xr:uid="{C3C72A21-E036-4A5F-AE25-EE3E3DECA4A3}"/>
    <cellStyle name="Normal 11 7 3" xfId="1687" xr:uid="{CBB62981-EA20-4419-BE27-34D1E90DF1D6}"/>
    <cellStyle name="Normal 11 7 3 2" xfId="3748" xr:uid="{FE299164-B974-4D54-9932-8CD5BF5DD99D}"/>
    <cellStyle name="Normal 11 7 4" xfId="2718" xr:uid="{F45759AD-57F7-4301-93A6-2B800B5FC9AE}"/>
    <cellStyle name="Normal 12" xfId="780" xr:uid="{3B7A057D-DBCD-4875-90FD-2660023C49CA}"/>
    <cellStyle name="Normal 12 2" xfId="965" xr:uid="{E9D0A6A1-4D98-414F-B5C0-E0566E69C1E6}"/>
    <cellStyle name="Normal 12 2 2" xfId="1483" xr:uid="{51481448-8AC0-4A9E-9B58-E3EEC30E6C3D}"/>
    <cellStyle name="Normal 12 2 2 2" xfId="2513" xr:uid="{7EC53ECB-C21F-44E2-8CAA-FEE9BDB9F92F}"/>
    <cellStyle name="Normal 12 2 2 2 2" xfId="4574" xr:uid="{9115055F-E658-491D-BB66-0E0AC40D0AD2}"/>
    <cellStyle name="Normal 12 2 2 3" xfId="3544" xr:uid="{9C07A186-FC44-41EF-B21E-4D288DB7A32C}"/>
    <cellStyle name="Normal 12 2 3" xfId="1998" xr:uid="{5E74AB12-9EDF-4F8D-97C4-38084B052CFE}"/>
    <cellStyle name="Normal 12 2 3 2" xfId="4059" xr:uid="{0F7D8E77-AC89-4B99-974F-F2A5CCF1A84B}"/>
    <cellStyle name="Normal 12 2 4" xfId="3029" xr:uid="{07C71A26-4248-4C4D-A548-7A5C5F5CA4AC}"/>
    <cellStyle name="Normal 12 3" xfId="1307" xr:uid="{00A67F5D-5A3A-4198-A3D3-375742FD5F51}"/>
    <cellStyle name="Normal 12 3 2" xfId="2337" xr:uid="{27B71E94-D74C-4937-AD90-1FE22D75E1C5}"/>
    <cellStyle name="Normal 12 3 2 2" xfId="4398" xr:uid="{27843DD7-C3D6-494D-9396-AEE26689AD97}"/>
    <cellStyle name="Normal 12 3 3" xfId="3368" xr:uid="{3743E62D-708A-4577-9B56-5B5552E74F5A}"/>
    <cellStyle name="Normal 12 4" xfId="1822" xr:uid="{6A13C834-FACD-4607-8269-42E3F14F114B}"/>
    <cellStyle name="Normal 12 4 2" xfId="3883" xr:uid="{47B0E996-4308-42AD-BD70-61FFC0FA9020}"/>
    <cellStyle name="Normal 12 5" xfId="2853" xr:uid="{E2FC99AB-E6A0-4269-A3BC-906E9954928D}"/>
    <cellStyle name="Normal 13" xfId="816" xr:uid="{961B9916-5D7F-4B3C-859E-CD9818D553C2}"/>
    <cellStyle name="Normal 13 2" xfId="994" xr:uid="{C9063C0A-FF00-4343-8E22-ABD1AF5DAEA2}"/>
    <cellStyle name="Normal 13 2 2" xfId="1511" xr:uid="{6C7D6F51-521C-4F16-A470-DB87018D006F}"/>
    <cellStyle name="Normal 13 2 2 2" xfId="2541" xr:uid="{A435C902-D842-4387-8620-EFE8994F66AD}"/>
    <cellStyle name="Normal 13 2 2 2 2" xfId="4602" xr:uid="{2B612658-9266-4236-85C9-3B21F15ABA30}"/>
    <cellStyle name="Normal 13 2 2 3" xfId="3572" xr:uid="{9CE19552-D027-4218-AEE8-6C6311F665BF}"/>
    <cellStyle name="Normal 13 2 3" xfId="2026" xr:uid="{6E3B4696-83FB-4AE1-B90D-A5C307563D26}"/>
    <cellStyle name="Normal 13 2 3 2" xfId="4087" xr:uid="{4159B8E7-181F-45DA-BBC7-7446148D8FBE}"/>
    <cellStyle name="Normal 13 2 4" xfId="3057" xr:uid="{2FA8C92D-D71A-4BE8-8C49-2A1EF665DE65}"/>
    <cellStyle name="Normal 13 3" xfId="1335" xr:uid="{26B837E2-F6D9-4E1F-B60C-98B61AF0FD4F}"/>
    <cellStyle name="Normal 13 3 2" xfId="2365" xr:uid="{EE4E1C82-8B94-46CF-8788-E03D2FDF1D3F}"/>
    <cellStyle name="Normal 13 3 2 2" xfId="4426" xr:uid="{EA32E389-0E93-4C77-89B6-458E514CC955}"/>
    <cellStyle name="Normal 13 3 3" xfId="3396" xr:uid="{081A7F0C-56BC-4323-BC19-25558962F46B}"/>
    <cellStyle name="Normal 13 4" xfId="1850" xr:uid="{59456998-1FD2-44D1-81A3-84EB72D78659}"/>
    <cellStyle name="Normal 13 4 2" xfId="3911" xr:uid="{D43CCEB0-6A62-4CC8-97A0-28B854DC4FC9}"/>
    <cellStyle name="Normal 13 5" xfId="2881" xr:uid="{3B066E81-950D-4329-8519-DC394371CFFA}"/>
    <cellStyle name="Normal 14" xfId="614" xr:uid="{2A7C2F62-CEA3-473A-82FE-EF1DA6200EAC}"/>
    <cellStyle name="Normal 14 2" xfId="1161" xr:uid="{6FFF7802-1159-471D-BB62-2A048B493FA3}"/>
    <cellStyle name="Normal 2" xfId="169" xr:uid="{00000000-0005-0000-0000-0000FF000000}"/>
    <cellStyle name="Normal 2 10" xfId="781" xr:uid="{9918E3E9-F9D4-4BF4-BCDE-8B78F453822B}"/>
    <cellStyle name="Normal 2 2" xfId="170" xr:uid="{00000000-0005-0000-0000-000000010000}"/>
    <cellStyle name="Normal 2 2 2" xfId="320" xr:uid="{00000000-0005-0000-0000-000001010000}"/>
    <cellStyle name="Normal 2 3" xfId="287" xr:uid="{00000000-0005-0000-0000-000002010000}"/>
    <cellStyle name="Normal 2 3 2" xfId="321" xr:uid="{00000000-0005-0000-0000-000003010000}"/>
    <cellStyle name="Normal 2 4" xfId="319" xr:uid="{00000000-0005-0000-0000-000004010000}"/>
    <cellStyle name="Normal 2 4 2" xfId="641" xr:uid="{F9957A0B-35FC-48B7-BC62-F90CE82BB6F7}"/>
    <cellStyle name="Normal 3" xfId="225" xr:uid="{00000000-0005-0000-0000-000005010000}"/>
    <cellStyle name="Normal 3 2" xfId="171" xr:uid="{00000000-0005-0000-0000-000006010000}"/>
    <cellStyle name="Normal 3 2 2" xfId="342" xr:uid="{00000000-0005-0000-0000-000007010000}"/>
    <cellStyle name="Normal 3 2 3" xfId="624" xr:uid="{6B4E0189-94AC-48C3-8A23-BFA6B1CA0D14}"/>
    <cellStyle name="Normal 3 3" xfId="288" xr:uid="{00000000-0005-0000-0000-000008010000}"/>
    <cellStyle name="Normal 3 3 2" xfId="340" xr:uid="{00000000-0005-0000-0000-000009010000}"/>
    <cellStyle name="Normal 3 3 2 2" xfId="735" xr:uid="{E1E7732B-3222-4968-8BB0-1AB4C7D0C239}"/>
    <cellStyle name="Normal 3 3 2 2 2" xfId="920" xr:uid="{FF6284EF-E8F3-4266-AFC7-01AADB9DE92B}"/>
    <cellStyle name="Normal 3 3 2 2 2 2" xfId="1438" xr:uid="{5B4B237E-3D02-41E1-AA53-FDAC726FF252}"/>
    <cellStyle name="Normal 3 3 2 2 2 2 2" xfId="2468" xr:uid="{3D4D81DA-4128-440C-BD1E-E9F1D355D021}"/>
    <cellStyle name="Normal 3 3 2 2 2 2 2 2" xfId="4529" xr:uid="{AA033833-FF9B-4E2F-8F3B-80B5C91EFF8F}"/>
    <cellStyle name="Normal 3 3 2 2 2 2 3" xfId="3499" xr:uid="{BFD1783E-596A-419C-A53C-14EEFD9FEB59}"/>
    <cellStyle name="Normal 3 3 2 2 2 3" xfId="1953" xr:uid="{BA711A9C-48E4-4606-8823-7A5984CF8E67}"/>
    <cellStyle name="Normal 3 3 2 2 2 3 2" xfId="4014" xr:uid="{3ED23E3A-5242-49F6-88DE-8E735E19CAEC}"/>
    <cellStyle name="Normal 3 3 2 2 2 4" xfId="2984" xr:uid="{955218BD-7CCE-4F1E-A689-26875F04F171}"/>
    <cellStyle name="Normal 3 3 2 2 3" xfId="1262" xr:uid="{245CEC66-23AA-472E-A329-069DB6A39B82}"/>
    <cellStyle name="Normal 3 3 2 2 3 2" xfId="2292" xr:uid="{5C88FA11-76C4-4F1F-AE87-59B4726F1A63}"/>
    <cellStyle name="Normal 3 3 2 2 3 2 2" xfId="4353" xr:uid="{7397DE5F-897A-4D7D-A1BA-C3E19B89B67C}"/>
    <cellStyle name="Normal 3 3 2 2 3 3" xfId="3323" xr:uid="{13E98533-272E-4646-953A-368C7C8FF991}"/>
    <cellStyle name="Normal 3 3 2 2 4" xfId="1777" xr:uid="{095035AC-4BE6-4F20-97B4-8013B1BCD474}"/>
    <cellStyle name="Normal 3 3 2 2 4 2" xfId="3838" xr:uid="{97C2798C-7C90-41F2-B31A-1E5C4CA65C44}"/>
    <cellStyle name="Normal 3 3 2 2 5" xfId="2808" xr:uid="{BCB44E7A-3D52-41E6-B5FA-F36F02067A63}"/>
    <cellStyle name="Normal 3 3 2 3" xfId="803" xr:uid="{72E333E5-B704-47B9-B4CF-C2FCD88EBCE4}"/>
    <cellStyle name="Normal 3 3 2 3 2" xfId="983" xr:uid="{C69AA268-4B01-436A-8AEA-BC8C21315ED5}"/>
    <cellStyle name="Normal 3 3 2 3 2 2" xfId="1500" xr:uid="{43B05E35-07B1-4CDA-BC16-EFBCEB462852}"/>
    <cellStyle name="Normal 3 3 2 3 2 2 2" xfId="2530" xr:uid="{806EAAC7-466D-4483-8508-725487ADC849}"/>
    <cellStyle name="Normal 3 3 2 3 2 2 2 2" xfId="4591" xr:uid="{6477556B-2161-4862-B00E-239B85FB6846}"/>
    <cellStyle name="Normal 3 3 2 3 2 2 3" xfId="3561" xr:uid="{8A43A807-5AC0-4BDA-8E0C-8A337218DC8E}"/>
    <cellStyle name="Normal 3 3 2 3 2 3" xfId="2015" xr:uid="{A109DCF2-4792-48FB-823C-CBA042500C8E}"/>
    <cellStyle name="Normal 3 3 2 3 2 3 2" xfId="4076" xr:uid="{E96915B8-744A-476D-B92A-81E08959FFAE}"/>
    <cellStyle name="Normal 3 3 2 3 2 4" xfId="3046" xr:uid="{45CB7710-F1AD-4ADA-9413-8A057B644AEA}"/>
    <cellStyle name="Normal 3 3 2 3 3" xfId="1324" xr:uid="{91208EFE-E214-4860-A904-CFABA2201F87}"/>
    <cellStyle name="Normal 3 3 2 3 3 2" xfId="2354" xr:uid="{BA42BA51-2559-49C6-AEE1-4442167BA0D2}"/>
    <cellStyle name="Normal 3 3 2 3 3 2 2" xfId="4415" xr:uid="{1DA54035-9A45-4E41-8242-4B223E9BEC27}"/>
    <cellStyle name="Normal 3 3 2 3 3 3" xfId="3385" xr:uid="{9C388D20-4230-4F28-86FD-D4B3C8EBF420}"/>
    <cellStyle name="Normal 3 3 2 3 4" xfId="1839" xr:uid="{5719533A-34E4-40F8-AFDD-B855A7F9DE72}"/>
    <cellStyle name="Normal 3 3 2 3 4 2" xfId="3900" xr:uid="{9099E9EF-0A5D-437C-BBC9-CE98196302FF}"/>
    <cellStyle name="Normal 3 3 2 3 5" xfId="2870" xr:uid="{D83F7F2D-7D5C-4B31-9296-28ABB0A6FA98}"/>
    <cellStyle name="Normal 3 3 2 4" xfId="861" xr:uid="{5C4515B8-2327-48CA-9324-B289015F9EC1}"/>
    <cellStyle name="Normal 3 3 2 4 2" xfId="1379" xr:uid="{369659B2-1944-4479-9BF8-7C625655A68B}"/>
    <cellStyle name="Normal 3 3 2 4 2 2" xfId="2409" xr:uid="{AF6B103E-A854-4507-935D-51C605EA039E}"/>
    <cellStyle name="Normal 3 3 2 4 2 2 2" xfId="4470" xr:uid="{BB2156BE-9042-4B16-A538-8E1A234DF223}"/>
    <cellStyle name="Normal 3 3 2 4 2 3" xfId="3440" xr:uid="{FCF037EB-B92B-40F2-A6E5-3D90EB84844A}"/>
    <cellStyle name="Normal 3 3 2 4 3" xfId="1894" xr:uid="{CC950CB0-2B2D-4639-91D0-946932A88656}"/>
    <cellStyle name="Normal 3 3 2 4 3 2" xfId="3955" xr:uid="{6DA92B23-A77A-42AF-BE48-BBBF75C370C1}"/>
    <cellStyle name="Normal 3 3 2 4 4" xfId="2925" xr:uid="{FCF22C0B-6C17-4385-81B7-C92E19B5FABD}"/>
    <cellStyle name="Normal 3 3 2 5" xfId="676" xr:uid="{5F46C892-7A6E-451C-92FE-BCB6CFA2D431}"/>
    <cellStyle name="Normal 3 3 2 5 2" xfId="1203" xr:uid="{35F5C28A-1A4D-4081-9624-16718E48D6BA}"/>
    <cellStyle name="Normal 3 3 2 5 2 2" xfId="2233" xr:uid="{EEF9B46D-4011-45F6-9F1A-9E83950B1FDA}"/>
    <cellStyle name="Normal 3 3 2 5 2 2 2" xfId="4294" xr:uid="{759DEF37-2443-404E-8012-7885026A85CF}"/>
    <cellStyle name="Normal 3 3 2 5 2 3" xfId="3264" xr:uid="{762DA01B-DAD8-4710-B7E9-2A40958C3B17}"/>
    <cellStyle name="Normal 3 3 2 5 3" xfId="1718" xr:uid="{7E6FAA84-7689-4CBE-8E9A-83ECC0F2802F}"/>
    <cellStyle name="Normal 3 3 2 5 3 2" xfId="3779" xr:uid="{24B855E8-4C9C-46F5-8EEF-6B3C9C2DC4B8}"/>
    <cellStyle name="Normal 3 3 2 5 4" xfId="2749" xr:uid="{629E7D5A-5729-4394-AD80-EC3ECAC7D39A}"/>
    <cellStyle name="Normal 3 3 3" xfId="706" xr:uid="{F47426D3-E4A7-4738-8E2F-755565DF90CF}"/>
    <cellStyle name="Normal 3 3 3 2" xfId="891" xr:uid="{C1F10089-1926-4BDF-B8DE-D36E75AF7042}"/>
    <cellStyle name="Normal 3 3 3 2 2" xfId="1409" xr:uid="{9F4BFEAD-C081-4DD2-A62E-70E3FFF662A1}"/>
    <cellStyle name="Normal 3 3 3 2 2 2" xfId="2439" xr:uid="{AF9E708D-E16B-4C3E-A0AA-26325EB0637D}"/>
    <cellStyle name="Normal 3 3 3 2 2 2 2" xfId="4500" xr:uid="{C46F020F-8BD6-4422-8E86-695D808C697B}"/>
    <cellStyle name="Normal 3 3 3 2 2 3" xfId="3470" xr:uid="{686EFE88-B3DF-4D79-A3B5-52BDE3E45AE2}"/>
    <cellStyle name="Normal 3 3 3 2 3" xfId="1924" xr:uid="{1C1DB598-B491-4653-8527-EB8414E79B8B}"/>
    <cellStyle name="Normal 3 3 3 2 3 2" xfId="3985" xr:uid="{A6FF928B-E869-43EC-9CA0-1A796CEB7D19}"/>
    <cellStyle name="Normal 3 3 3 2 4" xfId="2955" xr:uid="{3C7D2D93-BCBD-4144-BF19-49381FC8F538}"/>
    <cellStyle name="Normal 3 3 3 3" xfId="1233" xr:uid="{0806220C-BF3F-4A8A-95C2-B95347B2BF0F}"/>
    <cellStyle name="Normal 3 3 3 3 2" xfId="2263" xr:uid="{B0FE56C2-16EB-4C22-A8E0-F0DD50A07231}"/>
    <cellStyle name="Normal 3 3 3 3 2 2" xfId="4324" xr:uid="{6AA0E65B-84B9-4AAF-A099-A6CD4EF0C036}"/>
    <cellStyle name="Normal 3 3 3 3 3" xfId="3294" xr:uid="{095D946A-24A6-483D-AD36-4DE633D97B00}"/>
    <cellStyle name="Normal 3 3 3 4" xfId="1748" xr:uid="{97C57742-3C66-4841-AB45-8EBCB8B9DB65}"/>
    <cellStyle name="Normal 3 3 3 4 2" xfId="3809" xr:uid="{57B6239D-B9CF-4C0B-82C7-6EB18DDD41EB}"/>
    <cellStyle name="Normal 3 3 3 5" xfId="2779" xr:uid="{837DDBD7-D04E-4F98-9074-4F6ED5B8FCC6}"/>
    <cellStyle name="Normal 3 3 4" xfId="764" xr:uid="{66BB8DF2-C499-4E23-8A1C-E34A71BD4C7F}"/>
    <cellStyle name="Normal 3 3 4 2" xfId="949" xr:uid="{0F6DBDF1-CE3D-42E2-92D1-3BEA2A48A136}"/>
    <cellStyle name="Normal 3 3 4 2 2" xfId="1467" xr:uid="{A0F15407-C7E5-41EB-8768-80798F4E7842}"/>
    <cellStyle name="Normal 3 3 4 2 2 2" xfId="2497" xr:uid="{2126BF33-3C51-4F32-AB9E-9A4C96B896D0}"/>
    <cellStyle name="Normal 3 3 4 2 2 2 2" xfId="4558" xr:uid="{628430BD-BE1C-4A4D-8FA0-45632D12E1F7}"/>
    <cellStyle name="Normal 3 3 4 2 2 3" xfId="3528" xr:uid="{2D76D4C9-C7F5-46E5-B46C-6695033221A4}"/>
    <cellStyle name="Normal 3 3 4 2 3" xfId="1982" xr:uid="{CFAFF2ED-66EF-4FE6-9D1D-DB2533607B27}"/>
    <cellStyle name="Normal 3 3 4 2 3 2" xfId="4043" xr:uid="{9C5C61E6-3C39-4E5D-B177-8A58A0D7D332}"/>
    <cellStyle name="Normal 3 3 4 2 4" xfId="3013" xr:uid="{6D4EB3A7-F3A7-4D14-A323-5E80BA53735D}"/>
    <cellStyle name="Normal 3 3 4 3" xfId="1291" xr:uid="{4014CA3A-FB6D-44E5-B1ED-0DE4FAB8B8FC}"/>
    <cellStyle name="Normal 3 3 4 3 2" xfId="2321" xr:uid="{179A13A7-8CD1-4ABF-90E8-5D2436707974}"/>
    <cellStyle name="Normal 3 3 4 3 2 2" xfId="4382" xr:uid="{F4C2CADB-2D04-4124-99A4-1408D432CB95}"/>
    <cellStyle name="Normal 3 3 4 3 3" xfId="3352" xr:uid="{8442EA18-BA9B-4B41-87EF-29E71512FD4F}"/>
    <cellStyle name="Normal 3 3 4 4" xfId="1806" xr:uid="{765A8054-9CBE-44C4-902D-CE053E709DE2}"/>
    <cellStyle name="Normal 3 3 4 4 2" xfId="3867" xr:uid="{0D11047E-FB5C-40BD-B67C-C4370CAD447E}"/>
    <cellStyle name="Normal 3 3 4 5" xfId="2837" xr:uid="{6B4CFA3B-9154-42C5-8DC9-EC3F10783EE6}"/>
    <cellStyle name="Normal 3 3 5" xfId="832" xr:uid="{AB5A3846-EBDF-40BA-9C4C-5BD21DDE4C69}"/>
    <cellStyle name="Normal 3 3 5 2" xfId="1350" xr:uid="{2C5E0883-AAE0-4D30-8736-343F933AF936}"/>
    <cellStyle name="Normal 3 3 5 2 2" xfId="2380" xr:uid="{10BDB277-BA6B-4E1A-AE52-6B32FBD5C874}"/>
    <cellStyle name="Normal 3 3 5 2 2 2" xfId="4441" xr:uid="{F89BE919-573D-4788-BC63-C8A6E2B413C6}"/>
    <cellStyle name="Normal 3 3 5 2 3" xfId="3411" xr:uid="{94EF3FAE-B82B-4925-B7A2-AB8221927325}"/>
    <cellStyle name="Normal 3 3 5 3" xfId="1865" xr:uid="{DA7CC147-CF35-42F1-BEE8-09C96F78271A}"/>
    <cellStyle name="Normal 3 3 5 3 2" xfId="3926" xr:uid="{E2A6B8CC-79CD-4FC7-B350-1110C611CE7D}"/>
    <cellStyle name="Normal 3 3 5 4" xfId="2896" xr:uid="{9D49F0BF-FAE0-4FB5-82DB-B2CD20893D7A}"/>
    <cellStyle name="Normal 3 3 6" xfId="643" xr:uid="{7B8644B3-C51C-4C36-9B0B-570D77AFB2A5}"/>
    <cellStyle name="Normal 3 3 6 2" xfId="1174" xr:uid="{493D3FA7-0DD4-4F5D-9412-3FE64AE24084}"/>
    <cellStyle name="Normal 3 3 6 2 2" xfId="2204" xr:uid="{0F3570C6-493E-46FC-8D59-221D809189E4}"/>
    <cellStyle name="Normal 3 3 6 2 2 2" xfId="4265" xr:uid="{59E5400A-9099-42B9-9CBE-8ADB324EC429}"/>
    <cellStyle name="Normal 3 3 6 2 3" xfId="3235" xr:uid="{54313584-C637-4E4C-ADB7-8747E72AF761}"/>
    <cellStyle name="Normal 3 3 6 3" xfId="1689" xr:uid="{6BBC8BD3-4B13-481D-8690-71006C750E28}"/>
    <cellStyle name="Normal 3 3 6 3 2" xfId="3750" xr:uid="{DCA9C6F2-44C6-466E-8CF6-340CACC314CA}"/>
    <cellStyle name="Normal 3 3 6 4" xfId="2720" xr:uid="{CD747270-A266-4EEA-85D0-C79480F48883}"/>
    <cellStyle name="Normal 3 4" xfId="322" xr:uid="{00000000-0005-0000-0000-00000A010000}"/>
    <cellStyle name="Normal 3 4 10" xfId="458" xr:uid="{E6BB873A-055C-4DEB-8390-308A59B7C159}"/>
    <cellStyle name="Normal 3 4 2" xfId="347" xr:uid="{00000000-0005-0000-0000-00000B010000}"/>
    <cellStyle name="Normal 3 4 2 2" xfId="908" xr:uid="{151707C8-18E3-4072-B490-F3BC1FB393B5}"/>
    <cellStyle name="Normal 3 4 2 2 2" xfId="1426" xr:uid="{BBA28DD7-0C0B-4BAB-8344-228770D8E54C}"/>
    <cellStyle name="Normal 3 4 2 2 2 2" xfId="2456" xr:uid="{9747DA71-FDF5-4A85-94F8-5CBE094427F4}"/>
    <cellStyle name="Normal 3 4 2 2 2 2 2" xfId="4517" xr:uid="{EA92F232-54A3-4458-A431-06E95953C205}"/>
    <cellStyle name="Normal 3 4 2 2 2 3" xfId="3487" xr:uid="{BFE68038-F028-4E0A-A857-64B723D6187F}"/>
    <cellStyle name="Normal 3 4 2 2 3" xfId="1941" xr:uid="{07DE9BA8-D2C0-4919-A909-BCF98E32B048}"/>
    <cellStyle name="Normal 3 4 2 2 3 2" xfId="4002" xr:uid="{76ED7A07-F9BB-4CAD-8C49-59BC52597792}"/>
    <cellStyle name="Normal 3 4 2 2 4" xfId="2972" xr:uid="{9B973500-601B-484B-9EA4-043C4B05C477}"/>
    <cellStyle name="Normal 3 4 2 3" xfId="723" xr:uid="{787E3522-0579-489C-80A8-E79E350B3FCC}"/>
    <cellStyle name="Normal 3 4 2 3 2" xfId="1250" xr:uid="{FC70585D-5E11-4DE8-BBCF-9278178E0913}"/>
    <cellStyle name="Normal 3 4 2 3 2 2" xfId="2280" xr:uid="{68C2291B-540A-4E35-896B-1D472E3BCEA0}"/>
    <cellStyle name="Normal 3 4 2 3 2 2 2" xfId="4341" xr:uid="{E6E5DE56-38A0-48F7-BFD4-D24A1A4E1597}"/>
    <cellStyle name="Normal 3 4 2 3 2 3" xfId="3311" xr:uid="{B9A9C47D-C7D3-4E3D-9BC6-B452619173A0}"/>
    <cellStyle name="Normal 3 4 2 3 3" xfId="1765" xr:uid="{E173C793-256D-4DF0-8FD6-A9C86CDF9787}"/>
    <cellStyle name="Normal 3 4 2 3 3 2" xfId="3826" xr:uid="{77BA015F-E428-442E-AEB9-735C1375B67C}"/>
    <cellStyle name="Normal 3 4 2 3 4" xfId="2796" xr:uid="{61A6920B-1EBC-4B05-8B85-114419C8B1D0}"/>
    <cellStyle name="Normal 3 4 3" xfId="373" xr:uid="{00000000-0005-0000-0000-00000C010000}"/>
    <cellStyle name="Normal 3 4 3 2" xfId="404" xr:uid="{00000000-0005-0000-0000-00000D010000}"/>
    <cellStyle name="Normal 3 4 3 2 2" xfId="605" xr:uid="{CC138A2D-6373-48F3-966C-487B5793EAE1}"/>
    <cellStyle name="Normal 3 4 3 2 2 2" xfId="1152" xr:uid="{29641078-6F62-4335-B320-9AF1B419135F}"/>
    <cellStyle name="Normal 3 4 3 2 2 2 2" xfId="2183" xr:uid="{51297308-7AEE-4F93-9428-B16D676D6BA2}"/>
    <cellStyle name="Normal 3 4 3 2 2 2 2 2" xfId="4244" xr:uid="{DABBE7C5-CD95-40A9-A0DB-FA1DFC95135C}"/>
    <cellStyle name="Normal 3 4 3 2 2 2 3" xfId="3214" xr:uid="{4AE35320-FFE2-4F4D-9D70-6A7BD53CAB42}"/>
    <cellStyle name="Normal 3 4 3 2 2 3" xfId="1668" xr:uid="{20FF7D25-D8B8-40CD-ADEC-9DCA342A78A0}"/>
    <cellStyle name="Normal 3 4 3 2 2 3 2" xfId="3729" xr:uid="{17F64C03-8F47-496C-940C-05B2301C1AE9}"/>
    <cellStyle name="Normal 3 4 3 2 2 4" xfId="2699" xr:uid="{FC256662-D462-4CEE-8C3A-6F720996A9EF}"/>
    <cellStyle name="Normal 3 4 3 2 3" xfId="971" xr:uid="{E69DD511-E834-4DAA-83C7-2AB97381724B}"/>
    <cellStyle name="Normal 3 4 3 2 3 2" xfId="1489" xr:uid="{546ECB8E-30F4-4825-92D3-9578CC057F16}"/>
    <cellStyle name="Normal 3 4 3 2 3 2 2" xfId="2519" xr:uid="{3F809AF4-59D8-49A6-A692-822458324560}"/>
    <cellStyle name="Normal 3 4 3 2 3 2 2 2" xfId="4580" xr:uid="{B2428839-2DDC-4647-B814-488FE2AAF9D1}"/>
    <cellStyle name="Normal 3 4 3 2 3 2 3" xfId="3550" xr:uid="{00AE2E79-6F26-4F43-A53F-34B9AA8EC10A}"/>
    <cellStyle name="Normal 3 4 3 2 3 3" xfId="2004" xr:uid="{09846804-4B3E-4E22-A536-80F6AC82B6FE}"/>
    <cellStyle name="Normal 3 4 3 2 3 3 2" xfId="4065" xr:uid="{B47F8564-9683-40DD-A4A9-A835717DC95E}"/>
    <cellStyle name="Normal 3 4 3 2 3 4" xfId="3035" xr:uid="{1BC20581-840D-4699-9E1C-AA19D90F1DBA}"/>
    <cellStyle name="Normal 3 4 3 2 4" xfId="1054" xr:uid="{8EA8555D-46A6-44E4-A32A-436D6EA9ED41}"/>
    <cellStyle name="Normal 3 4 3 2 4 2" xfId="2085" xr:uid="{ED0DFB58-1631-4BF1-AFAC-4A136E17590B}"/>
    <cellStyle name="Normal 3 4 3 2 4 2 2" xfId="4146" xr:uid="{E8D60904-9EDA-4A69-AD1A-5EC342D0166C}"/>
    <cellStyle name="Normal 3 4 3 2 4 3" xfId="3116" xr:uid="{F335CE54-8E3A-4BBA-97E6-DEA31DB306B9}"/>
    <cellStyle name="Normal 3 4 3 2 5" xfId="1570" xr:uid="{A4588067-FFE3-43D0-A5D1-056F387D1FA8}"/>
    <cellStyle name="Normal 3 4 3 2 5 2" xfId="3631" xr:uid="{67C6C0CD-E86D-4AB2-AC2B-DDC571094ED4}"/>
    <cellStyle name="Normal 3 4 3 2 6" xfId="2601" xr:uid="{7731A5AA-893E-4A8C-BE2E-57DF9DF60E97}"/>
    <cellStyle name="Normal 3 4 3 2 7" xfId="507" xr:uid="{CB7BAACB-9EF0-41CC-BB78-3D9BFAC806F8}"/>
    <cellStyle name="Normal 3 4 3 3" xfId="574" xr:uid="{8A528819-60CF-49B4-98E9-8316BFC87B3E}"/>
    <cellStyle name="Normal 3 4 3 3 2" xfId="1121" xr:uid="{F0F4670A-3B3B-464A-802E-82441B596B1C}"/>
    <cellStyle name="Normal 3 4 3 3 2 2" xfId="2152" xr:uid="{0F3263AF-EF0A-459D-92A2-160AA36584E3}"/>
    <cellStyle name="Normal 3 4 3 3 2 2 2" xfId="4213" xr:uid="{E9CEBDDC-C240-4B43-8F17-8BD5E5F1E3A8}"/>
    <cellStyle name="Normal 3 4 3 3 2 3" xfId="3183" xr:uid="{F36C128B-2CC7-4FC4-989E-00D0CBB12DE3}"/>
    <cellStyle name="Normal 3 4 3 3 3" xfId="1637" xr:uid="{5542E8C0-49A6-465B-ABBD-1B140E50FEFD}"/>
    <cellStyle name="Normal 3 4 3 3 3 2" xfId="3698" xr:uid="{2198A73D-2DC3-46FD-8194-2DA196BDFC59}"/>
    <cellStyle name="Normal 3 4 3 3 4" xfId="2668" xr:uid="{B5EAA068-8226-45C2-B7C5-B4F4302B38EF}"/>
    <cellStyle name="Normal 3 4 3 4" xfId="787" xr:uid="{CF644984-0F10-437B-BFB3-4210DFE11D35}"/>
    <cellStyle name="Normal 3 4 3 4 2" xfId="1313" xr:uid="{69A976DB-C5A1-4A7E-8E4A-952F17966BC2}"/>
    <cellStyle name="Normal 3 4 3 4 2 2" xfId="2343" xr:uid="{3FD67C72-490A-4D57-9C34-AB23492C5BAA}"/>
    <cellStyle name="Normal 3 4 3 4 2 2 2" xfId="4404" xr:uid="{40E5AE69-FF9C-436E-AAC1-20D542AEE8CD}"/>
    <cellStyle name="Normal 3 4 3 4 2 3" xfId="3374" xr:uid="{A23464B8-2B28-4986-9471-1DA0C3BC5168}"/>
    <cellStyle name="Normal 3 4 3 4 3" xfId="1828" xr:uid="{843979DA-368C-4A12-B23B-83E8EE07F488}"/>
    <cellStyle name="Normal 3 4 3 4 3 2" xfId="3889" xr:uid="{60547283-08AD-4FDC-BAB6-93A05EFC1F2C}"/>
    <cellStyle name="Normal 3 4 3 4 4" xfId="2859" xr:uid="{88CE1A2A-C862-4348-9422-04B36BD68E6E}"/>
    <cellStyle name="Normal 3 4 3 5" xfId="1023" xr:uid="{F892D4D4-C7D8-4357-9544-A849CE92B57C}"/>
    <cellStyle name="Normal 3 4 3 5 2" xfId="2054" xr:uid="{1090E0A3-9C3A-41DF-BCDC-00B78E208AA6}"/>
    <cellStyle name="Normal 3 4 3 5 2 2" xfId="4115" xr:uid="{467190B0-9DE3-4CF5-A960-709775047923}"/>
    <cellStyle name="Normal 3 4 3 5 3" xfId="3085" xr:uid="{848EFA95-01FF-4072-84B6-0925F42296B9}"/>
    <cellStyle name="Normal 3 4 3 6" xfId="1539" xr:uid="{76AFABD0-6E79-42BC-8AA5-E9E854C8C1A5}"/>
    <cellStyle name="Normal 3 4 3 6 2" xfId="3600" xr:uid="{0C547A45-A46F-4966-BA29-711DCB83C596}"/>
    <cellStyle name="Normal 3 4 3 7" xfId="2570" xr:uid="{C3378266-843E-4021-B74E-2068348A06A8}"/>
    <cellStyle name="Normal 3 4 3 8" xfId="476" xr:uid="{72B64730-286B-4CA1-9239-12AEFB3EA324}"/>
    <cellStyle name="Normal 3 4 4" xfId="389" xr:uid="{00000000-0005-0000-0000-00000E010000}"/>
    <cellStyle name="Normal 3 4 4 2" xfId="590" xr:uid="{A7CCFE19-E4A1-4648-AD2D-60F6F8282B94}"/>
    <cellStyle name="Normal 3 4 4 2 2" xfId="1137" xr:uid="{25CF0537-1D2E-4D61-82EB-55F561203B5C}"/>
    <cellStyle name="Normal 3 4 4 2 2 2" xfId="2168" xr:uid="{8DC1229D-D3EB-4581-80E1-2421DCFB6CC9}"/>
    <cellStyle name="Normal 3 4 4 2 2 2 2" xfId="4229" xr:uid="{69668AA5-A30B-4623-9C1E-B0B2214368BF}"/>
    <cellStyle name="Normal 3 4 4 2 2 3" xfId="3199" xr:uid="{61CC1771-E11A-4479-814C-EB865F001337}"/>
    <cellStyle name="Normal 3 4 4 2 3" xfId="1653" xr:uid="{5B622C0E-3CAF-4190-AE75-5963F99564AE}"/>
    <cellStyle name="Normal 3 4 4 2 3 2" xfId="3714" xr:uid="{1E98BC93-72C8-4ABB-939B-1C0CFB9732E3}"/>
    <cellStyle name="Normal 3 4 4 2 4" xfId="2684" xr:uid="{74D2DDB2-5CD7-457F-BED7-0C05A9AFA140}"/>
    <cellStyle name="Normal 3 4 4 3" xfId="849" xr:uid="{992F22D7-F730-4C50-A8B9-EFFA3F2AFB8B}"/>
    <cellStyle name="Normal 3 4 4 3 2" xfId="1367" xr:uid="{5BF5A40B-6CA0-4136-84F1-512F81B6E27A}"/>
    <cellStyle name="Normal 3 4 4 3 2 2" xfId="2397" xr:uid="{AE13E481-D340-4B82-AF67-971CE44C0E52}"/>
    <cellStyle name="Normal 3 4 4 3 2 2 2" xfId="4458" xr:uid="{2D328EB2-7A7E-4F08-8AE4-CA023D3CF758}"/>
    <cellStyle name="Normal 3 4 4 3 2 3" xfId="3428" xr:uid="{E5D321CB-5035-4A01-B150-7DDF0E31BD6B}"/>
    <cellStyle name="Normal 3 4 4 3 3" xfId="1882" xr:uid="{3AC35F94-9A7C-4B5E-B23F-18DAB3164978}"/>
    <cellStyle name="Normal 3 4 4 3 3 2" xfId="3943" xr:uid="{7DBE2410-C9EB-461B-9DB3-27511FFE08B7}"/>
    <cellStyle name="Normal 3 4 4 3 4" xfId="2913" xr:uid="{F725DD56-F9A5-4EE5-B2F7-84FE73DD676E}"/>
    <cellStyle name="Normal 3 4 4 4" xfId="1039" xr:uid="{DAB65DDB-9B23-4A9D-8D5F-FC1A1CA3EEC2}"/>
    <cellStyle name="Normal 3 4 4 4 2" xfId="2070" xr:uid="{22C03415-4A65-43EE-8B89-4E6E337B1754}"/>
    <cellStyle name="Normal 3 4 4 4 2 2" xfId="4131" xr:uid="{B86A3477-8563-49B6-A598-86C44D240080}"/>
    <cellStyle name="Normal 3 4 4 4 3" xfId="3101" xr:uid="{11377D8F-CAB4-4381-A56D-90FA2DDCEE13}"/>
    <cellStyle name="Normal 3 4 4 5" xfId="1555" xr:uid="{8533C32B-2D6C-421E-9C2D-C9560706579A}"/>
    <cellStyle name="Normal 3 4 4 5 2" xfId="3616" xr:uid="{0ED6A327-CEAA-44A0-A0B1-5C6444A6F068}"/>
    <cellStyle name="Normal 3 4 4 6" xfId="2586" xr:uid="{F9957BE9-0220-4BC0-95FE-63D931BD8202}"/>
    <cellStyle name="Normal 3 4 4 7" xfId="492" xr:uid="{CB0D3D0D-B97F-4F42-97F4-A036BACA3325}"/>
    <cellStyle name="Normal 3 4 5" xfId="556" xr:uid="{F3F17AD8-F597-4865-8BEE-0373AF7974A9}"/>
    <cellStyle name="Normal 3 4 5 2" xfId="1103" xr:uid="{55890C71-AB71-4E5E-AEED-78F5C8D9F7CD}"/>
    <cellStyle name="Normal 3 4 5 2 2" xfId="2134" xr:uid="{4A66D6AA-0A50-4F4C-90DE-724FF03FBE5D}"/>
    <cellStyle name="Normal 3 4 5 2 2 2" xfId="4195" xr:uid="{BC83F040-5FD3-45B8-A595-D9B3A90F0856}"/>
    <cellStyle name="Normal 3 4 5 2 3" xfId="3165" xr:uid="{68AD38A7-B730-40BB-B34E-3FDDC82BAB79}"/>
    <cellStyle name="Normal 3 4 5 3" xfId="1619" xr:uid="{A7E0FB18-3E43-4E53-A215-4F1FC3C9CE73}"/>
    <cellStyle name="Normal 3 4 5 3 2" xfId="3680" xr:uid="{21091B18-6A06-4670-AE7A-B1F3534C01CF}"/>
    <cellStyle name="Normal 3 4 5 4" xfId="2650" xr:uid="{BDBD419E-5B70-4B53-882F-0EEA2764DEDF}"/>
    <cellStyle name="Normal 3 4 6" xfId="664" xr:uid="{356C2A2F-4DC4-4EE4-A7AC-60F02D5DE276}"/>
    <cellStyle name="Normal 3 4 6 2" xfId="1191" xr:uid="{292EE683-087F-4F1D-89CC-1DFB58C3CF4F}"/>
    <cellStyle name="Normal 3 4 6 2 2" xfId="2221" xr:uid="{4B0CED41-594E-4DBD-9356-A76B42C7EB2B}"/>
    <cellStyle name="Normal 3 4 6 2 2 2" xfId="4282" xr:uid="{D8A65C86-74DD-4D9E-91FF-E4E232B369CB}"/>
    <cellStyle name="Normal 3 4 6 2 3" xfId="3252" xr:uid="{019F6CA3-1FF6-4271-9906-932150012339}"/>
    <cellStyle name="Normal 3 4 6 3" xfId="1706" xr:uid="{AEF7D825-3D8D-41AB-A130-8D88746D2A58}"/>
    <cellStyle name="Normal 3 4 6 3 2" xfId="3767" xr:uid="{9721C5CD-59F9-4697-8319-554F069D8FAC}"/>
    <cellStyle name="Normal 3 4 6 4" xfId="2737" xr:uid="{28FB6AC6-A125-4B45-8036-E7D5906AD504}"/>
    <cellStyle name="Normal 3 4 7" xfId="1008" xr:uid="{4E9E4723-378D-4EB7-B4D2-62826B6626DE}"/>
    <cellStyle name="Normal 3 4 7 2" xfId="2039" xr:uid="{41C384F1-78C3-4600-886C-377EFAFD9F4F}"/>
    <cellStyle name="Normal 3 4 7 2 2" xfId="4100" xr:uid="{BBE324BE-6776-4F7C-BBA2-131B47A4FFAB}"/>
    <cellStyle name="Normal 3 4 7 3" xfId="3070" xr:uid="{1B75D50D-A912-47F4-AD41-69586EBEF48C}"/>
    <cellStyle name="Normal 3 4 8" xfId="1524" xr:uid="{FDCEBDB6-C62F-4599-BEC2-6ED0B1045ED3}"/>
    <cellStyle name="Normal 3 4 8 2" xfId="3585" xr:uid="{A0DE0CC9-5B00-4EC8-A463-9CE3A5E42628}"/>
    <cellStyle name="Normal 3 4 9" xfId="2555" xr:uid="{6698BD2C-42C7-41CC-9060-09A87CCBA161}"/>
    <cellStyle name="Normal 3 5" xfId="693" xr:uid="{D76D8984-6B29-4E6F-93C6-EA73AC6029B4}"/>
    <cellStyle name="Normal 3 5 2" xfId="878" xr:uid="{B4C681DC-82F9-433B-AAD0-4180EEAEA6E6}"/>
    <cellStyle name="Normal 3 5 2 2" xfId="1396" xr:uid="{BE45A238-7531-4999-9D5B-9D94F8C3723B}"/>
    <cellStyle name="Normal 3 5 2 2 2" xfId="2426" xr:uid="{687BB005-F143-4891-B585-85C6C8779746}"/>
    <cellStyle name="Normal 3 5 2 2 2 2" xfId="4487" xr:uid="{FF61FEF2-81BE-434F-A944-000619604C7C}"/>
    <cellStyle name="Normal 3 5 2 2 3" xfId="3457" xr:uid="{95FCADD8-5BC1-41B2-AC16-F5BBD778F8ED}"/>
    <cellStyle name="Normal 3 5 2 3" xfId="1911" xr:uid="{53FE8515-EFCA-4B3A-BDD2-E4A1883407B2}"/>
    <cellStyle name="Normal 3 5 2 3 2" xfId="3972" xr:uid="{995A1803-2ED2-4A03-93A7-9A8E7FB662BD}"/>
    <cellStyle name="Normal 3 5 2 4" xfId="2942" xr:uid="{30E61231-A96E-4B38-BA26-FA4386980E6D}"/>
    <cellStyle name="Normal 3 5 3" xfId="1220" xr:uid="{E6D2A3E7-DC6F-4F78-BD46-0EECC2B153BB}"/>
    <cellStyle name="Normal 3 5 3 2" xfId="2250" xr:uid="{2D4B639E-B07F-4682-B740-6051FFCC5E37}"/>
    <cellStyle name="Normal 3 5 3 2 2" xfId="4311" xr:uid="{FC53A76C-FC92-47A1-9C99-9DD026E80FB5}"/>
    <cellStyle name="Normal 3 5 3 3" xfId="3281" xr:uid="{21FDB6B3-B0A4-451D-A044-3F4CAC3570D7}"/>
    <cellStyle name="Normal 3 5 4" xfId="1735" xr:uid="{1AB0A70A-13DF-43AA-B3C7-A82037FFC7A3}"/>
    <cellStyle name="Normal 3 5 4 2" xfId="3796" xr:uid="{6F73D96E-4E38-48E0-8086-3708F11126CE}"/>
    <cellStyle name="Normal 3 5 5" xfId="2766" xr:uid="{EC28C4ED-A793-4E76-951D-DD0ACE7DB5F5}"/>
    <cellStyle name="Normal 3 6" xfId="752" xr:uid="{FA994672-CFA3-4E1F-9E28-8C37A0B6A6D6}"/>
    <cellStyle name="Normal 3 6 2" xfId="937" xr:uid="{B78BBC15-87B6-4476-BEB4-892FF37B8CF2}"/>
    <cellStyle name="Normal 3 6 2 2" xfId="1455" xr:uid="{90687EE7-5903-4E1C-9841-BAC41B881A1F}"/>
    <cellStyle name="Normal 3 6 2 2 2" xfId="2485" xr:uid="{5ABDBE99-0056-4CD1-8FD4-DA3015DFE3C7}"/>
    <cellStyle name="Normal 3 6 2 2 2 2" xfId="4546" xr:uid="{C0866203-6F83-4230-B9E4-D2E0EB3D3363}"/>
    <cellStyle name="Normal 3 6 2 2 3" xfId="3516" xr:uid="{38529A3D-01E1-4483-AC59-D5870DC76B33}"/>
    <cellStyle name="Normal 3 6 2 3" xfId="1970" xr:uid="{08A9D5BB-3645-492D-9261-1A703A4640E3}"/>
    <cellStyle name="Normal 3 6 2 3 2" xfId="4031" xr:uid="{DA93F525-DF44-4BF0-A586-FA2D01605D2D}"/>
    <cellStyle name="Normal 3 6 2 4" xfId="3001" xr:uid="{54989525-C6EA-4662-99E6-B5A2D4868CA9}"/>
    <cellStyle name="Normal 3 6 3" xfId="1279" xr:uid="{529E7E0B-EAB0-42ED-A203-56D3984D6613}"/>
    <cellStyle name="Normal 3 6 3 2" xfId="2309" xr:uid="{024DD701-48D1-458F-8E57-57E566CE5A9F}"/>
    <cellStyle name="Normal 3 6 3 2 2" xfId="4370" xr:uid="{87AE0BA3-893A-462F-AB0F-BBC56DF3D2F3}"/>
    <cellStyle name="Normal 3 6 3 3" xfId="3340" xr:uid="{ACE8D800-6FB9-4D06-82BD-CF4AE2B924BC}"/>
    <cellStyle name="Normal 3 6 4" xfId="1794" xr:uid="{BD612260-1F97-40AB-91BB-835B068D216D}"/>
    <cellStyle name="Normal 3 6 4 2" xfId="3855" xr:uid="{2FE7292D-FA7E-44A9-88CC-E264796FB3BE}"/>
    <cellStyle name="Normal 3 6 5" xfId="2825" xr:uid="{D70304BA-4E57-4A4A-ACB2-6461217160A9}"/>
    <cellStyle name="Normal 3 7" xfId="819" xr:uid="{90EA1F9E-A275-4BC4-A5F5-3FF927521E70}"/>
    <cellStyle name="Normal 3 7 2" xfId="1338" xr:uid="{500C8D89-1658-40C9-8584-B51822223409}"/>
    <cellStyle name="Normal 3 7 2 2" xfId="2368" xr:uid="{DD443DFF-F872-494E-AF28-AA6A4304AF0C}"/>
    <cellStyle name="Normal 3 7 2 2 2" xfId="4429" xr:uid="{DC6C272F-977F-48E5-8B9A-7F1820623E92}"/>
    <cellStyle name="Normal 3 7 2 3" xfId="3399" xr:uid="{1A45BC4F-7A70-4E28-8CC3-39F40C510D3E}"/>
    <cellStyle name="Normal 3 7 3" xfId="1853" xr:uid="{A7177E91-4974-4A46-A244-EC99B5C4C815}"/>
    <cellStyle name="Normal 3 7 3 2" xfId="3914" xr:uid="{C10DF82D-8580-4897-BBC8-A8A1F87A0A7F}"/>
    <cellStyle name="Normal 3 7 4" xfId="2884" xr:uid="{F364DFAF-707D-46FA-AC79-31904E61E60C}"/>
    <cellStyle name="Normal 3 8" xfId="615" xr:uid="{0F08EC0B-A22C-48CC-A87C-10A8C3BB719F}"/>
    <cellStyle name="Normal 3 8 2" xfId="1162" xr:uid="{AAF105DB-E8A2-4D64-8A41-BA470915F809}"/>
    <cellStyle name="Normal 3 8 2 2" xfId="2192" xr:uid="{C3E93BA2-6633-49EA-B586-77802BD4E1DF}"/>
    <cellStyle name="Normal 3 8 2 2 2" xfId="4253" xr:uid="{6CFE9134-A3FE-4228-B41C-487111B2F345}"/>
    <cellStyle name="Normal 3 8 2 3" xfId="3223" xr:uid="{FE574BA6-36AF-4545-B507-A6252B944EB4}"/>
    <cellStyle name="Normal 3 8 3" xfId="1677" xr:uid="{785BDFF0-DA28-4865-BDA8-32CD2B1EC03D}"/>
    <cellStyle name="Normal 3 8 3 2" xfId="3738" xr:uid="{6F11F283-FD0A-4374-AD7A-191792216D57}"/>
    <cellStyle name="Normal 3 8 4" xfId="2708" xr:uid="{5F18881A-6B96-49F1-B445-3726CBD82171}"/>
    <cellStyle name="Normal 4" xfId="172" xr:uid="{00000000-0005-0000-0000-00000F010000}"/>
    <cellStyle name="Normal 4 10" xfId="625" xr:uid="{1B29735F-590F-40F9-A6CB-A0D082AB4BCD}"/>
    <cellStyle name="Normal 4 10 2" xfId="1166" xr:uid="{755439F7-7B3B-457B-9835-82D0130E3B80}"/>
    <cellStyle name="Normal 4 10 2 2" xfId="2196" xr:uid="{BAFEC2B9-A9FF-48F5-9BA5-BC56AEE36956}"/>
    <cellStyle name="Normal 4 10 2 2 2" xfId="4257" xr:uid="{0BB6E3F8-25B6-4968-AC99-EEA39F88891E}"/>
    <cellStyle name="Normal 4 10 2 3" xfId="3227" xr:uid="{27557D26-BBF1-42A9-A638-473F04AFA9E8}"/>
    <cellStyle name="Normal 4 10 3" xfId="1681" xr:uid="{86705B8F-54EC-48C7-B8D6-5DEDA2CE93F6}"/>
    <cellStyle name="Normal 4 10 3 2" xfId="3742" xr:uid="{A11783CA-2D03-47FA-9851-860848073519}"/>
    <cellStyle name="Normal 4 10 4" xfId="2712" xr:uid="{517F61EE-B883-46F3-B48D-02C14F1B8C3B}"/>
    <cellStyle name="Normal 4 11" xfId="998" xr:uid="{B5558944-057A-410E-A675-5C09ECF80012}"/>
    <cellStyle name="Normal 4 11 2" xfId="2029" xr:uid="{097B94E0-E501-4224-B6AE-32FD4A051319}"/>
    <cellStyle name="Normal 4 11 2 2" xfId="4090" xr:uid="{581CC4E5-11AA-4024-9A6F-167B880D290F}"/>
    <cellStyle name="Normal 4 11 3" xfId="3060" xr:uid="{C6E1742A-8D63-4C7B-9232-184BBA544FF0}"/>
    <cellStyle name="Normal 4 12" xfId="1514" xr:uid="{AF0688FD-E172-44FD-BD47-2BA153F8BF5E}"/>
    <cellStyle name="Normal 4 12 2" xfId="3575" xr:uid="{5145D8E2-3A00-4CEC-B2EF-31CD71328653}"/>
    <cellStyle name="Normal 4 13" xfId="2545" xr:uid="{DB24C340-B138-4A30-8523-672CB9BF88F5}"/>
    <cellStyle name="Normal 4 14" xfId="422" xr:uid="{9C2AEE42-EA69-4D32-B38B-96CB6B190847}"/>
    <cellStyle name="Normal 4 2" xfId="173" xr:uid="{00000000-0005-0000-0000-000010010000}"/>
    <cellStyle name="Normal 4 2 2" xfId="351" xr:uid="{00000000-0005-0000-0000-000011010000}"/>
    <cellStyle name="Normal 4 2 2 2" xfId="688" xr:uid="{2528DD8B-C856-4883-A9D4-5B96072E20CE}"/>
    <cellStyle name="Normal 4 2 2 2 2" xfId="747" xr:uid="{07E90509-F8E1-4B0C-B07F-8F9A8FAB03C7}"/>
    <cellStyle name="Normal 4 2 2 2 2 2" xfId="932" xr:uid="{9C31A818-8946-40CD-8895-A102F766BD99}"/>
    <cellStyle name="Normal 4 2 2 2 2 2 2" xfId="1450" xr:uid="{9860713C-8B27-4469-8C7C-F941E564202C}"/>
    <cellStyle name="Normal 4 2 2 2 2 2 2 2" xfId="2480" xr:uid="{8D96B1C1-0B17-4227-84D9-CFF5893FF03F}"/>
    <cellStyle name="Normal 4 2 2 2 2 2 2 2 2" xfId="4541" xr:uid="{E99F0935-BF1B-44D2-A052-4F2BFCDBFBFE}"/>
    <cellStyle name="Normal 4 2 2 2 2 2 2 3" xfId="3511" xr:uid="{743BC413-9427-46A9-9609-C79392305CD6}"/>
    <cellStyle name="Normal 4 2 2 2 2 2 3" xfId="1965" xr:uid="{7D7104F4-765E-4DEE-B26E-7655E0FD0B40}"/>
    <cellStyle name="Normal 4 2 2 2 2 2 3 2" xfId="4026" xr:uid="{8BDE4DE3-CDAC-44C5-B3DD-278271D7A0BD}"/>
    <cellStyle name="Normal 4 2 2 2 2 2 4" xfId="2996" xr:uid="{36E3A0B2-98A9-47D7-B3C6-945ED09AC0D3}"/>
    <cellStyle name="Normal 4 2 2 2 2 3" xfId="1274" xr:uid="{050A3D66-9CB4-48F8-9776-0DCE32878332}"/>
    <cellStyle name="Normal 4 2 2 2 2 3 2" xfId="2304" xr:uid="{3857EA39-A9A7-44FD-A257-872DB34E37D8}"/>
    <cellStyle name="Normal 4 2 2 2 2 3 2 2" xfId="4365" xr:uid="{BFF581B1-EB20-4AC3-9475-2E3573BCF703}"/>
    <cellStyle name="Normal 4 2 2 2 2 3 3" xfId="3335" xr:uid="{61435270-E5A4-4CAF-B2C7-4E48A3AF6A6F}"/>
    <cellStyle name="Normal 4 2 2 2 2 4" xfId="1789" xr:uid="{D0042B9A-ABAE-4CCF-9FB2-919715A3C9CF}"/>
    <cellStyle name="Normal 4 2 2 2 2 4 2" xfId="3850" xr:uid="{1F50CCC7-92D2-4C22-9BF4-1F61DE15A8AA}"/>
    <cellStyle name="Normal 4 2 2 2 2 5" xfId="2820" xr:uid="{7631AD4F-646B-4304-9287-EAE84DDE71DB}"/>
    <cellStyle name="Normal 4 2 2 2 3" xfId="811" xr:uid="{3AE1D775-9AA9-4E06-9000-92AA117CC024}"/>
    <cellStyle name="Normal 4 2 2 2 3 2" xfId="991" xr:uid="{44817EAE-E798-4C77-9317-19DF3776A48C}"/>
    <cellStyle name="Normal 4 2 2 2 3 2 2" xfId="1508" xr:uid="{0C3DF93D-4326-437B-9786-978A3E3A84ED}"/>
    <cellStyle name="Normal 4 2 2 2 3 2 2 2" xfId="2538" xr:uid="{3CD52B98-8656-4828-9E46-4AE96E25E05F}"/>
    <cellStyle name="Normal 4 2 2 2 3 2 2 2 2" xfId="4599" xr:uid="{2250EF62-429C-4C82-9243-8347F4D98851}"/>
    <cellStyle name="Normal 4 2 2 2 3 2 2 3" xfId="3569" xr:uid="{D276ECFD-B644-42EC-81E6-A15F76D99A2B}"/>
    <cellStyle name="Normal 4 2 2 2 3 2 3" xfId="2023" xr:uid="{C9987BE7-CAA0-4585-91EB-EEFC141E0EF3}"/>
    <cellStyle name="Normal 4 2 2 2 3 2 3 2" xfId="4084" xr:uid="{BF051633-46D7-488F-BE15-D3DE8B5FD685}"/>
    <cellStyle name="Normal 4 2 2 2 3 2 4" xfId="3054" xr:uid="{3EF55E07-FB9E-497E-B5AB-C469F2FC76E6}"/>
    <cellStyle name="Normal 4 2 2 2 3 3" xfId="1332" xr:uid="{C91860DE-55B1-45F3-947A-BB67D2E1D510}"/>
    <cellStyle name="Normal 4 2 2 2 3 3 2" xfId="2362" xr:uid="{3D5D8EC1-56EB-443D-B62C-6B1B43E6AFB7}"/>
    <cellStyle name="Normal 4 2 2 2 3 3 2 2" xfId="4423" xr:uid="{A5D09D30-25A8-4FF8-9087-47C986B02D8D}"/>
    <cellStyle name="Normal 4 2 2 2 3 3 3" xfId="3393" xr:uid="{7D1F01A4-5758-4821-B0EE-A49D086A39E4}"/>
    <cellStyle name="Normal 4 2 2 2 3 4" xfId="1847" xr:uid="{D7AEBA82-881F-4DCD-8D6A-34A141435DF4}"/>
    <cellStyle name="Normal 4 2 2 2 3 4 2" xfId="3908" xr:uid="{11F0CFC3-64FF-4898-8931-00B10CC4968D}"/>
    <cellStyle name="Normal 4 2 2 2 3 5" xfId="2878" xr:uid="{E694951D-5A7A-497E-A224-AC5276D15294}"/>
    <cellStyle name="Normal 4 2 2 2 4" xfId="873" xr:uid="{473C531F-52F3-4439-B49A-979F5DED52ED}"/>
    <cellStyle name="Normal 4 2 2 2 4 2" xfId="1391" xr:uid="{7499DEE7-C6D1-40FB-A738-DBE6405762BA}"/>
    <cellStyle name="Normal 4 2 2 2 4 2 2" xfId="2421" xr:uid="{6E78416B-B6DC-4E25-8525-566C73B6060B}"/>
    <cellStyle name="Normal 4 2 2 2 4 2 2 2" xfId="4482" xr:uid="{21F78424-FF6E-4C9F-BB36-E7645B54FDB0}"/>
    <cellStyle name="Normal 4 2 2 2 4 2 3" xfId="3452" xr:uid="{C0B3C89F-E8A6-4E7F-885C-913E65CF6E76}"/>
    <cellStyle name="Normal 4 2 2 2 4 3" xfId="1906" xr:uid="{27D03796-0840-4A46-8203-3C090E9D5317}"/>
    <cellStyle name="Normal 4 2 2 2 4 3 2" xfId="3967" xr:uid="{273D6D71-18F8-43A5-A91A-B38B5361ABDD}"/>
    <cellStyle name="Normal 4 2 2 2 4 4" xfId="2937" xr:uid="{C126AAD1-E05F-4975-82D9-52802FA9C555}"/>
    <cellStyle name="Normal 4 2 2 2 5" xfId="1215" xr:uid="{EFEE796B-5F50-40EA-A911-77E578DD7751}"/>
    <cellStyle name="Normal 4 2 2 2 5 2" xfId="2245" xr:uid="{7F19DC40-7D0C-4BFC-9F77-26A777BB8DCC}"/>
    <cellStyle name="Normal 4 2 2 2 5 2 2" xfId="4306" xr:uid="{FA48F59A-910F-4E48-BE19-8662C79253D9}"/>
    <cellStyle name="Normal 4 2 2 2 5 3" xfId="3276" xr:uid="{0FF538F1-B165-4210-BCDB-E53804389E2E}"/>
    <cellStyle name="Normal 4 2 2 2 6" xfId="1730" xr:uid="{A5DCF105-BA8B-46DF-9FC7-89BB5CE7BD34}"/>
    <cellStyle name="Normal 4 2 2 2 6 2" xfId="3791" xr:uid="{CEBC7CB2-C6A7-410E-B323-C4AE2365D560}"/>
    <cellStyle name="Normal 4 2 2 2 7" xfId="2761" xr:uid="{3EBF2D61-71B7-4A80-A18E-5864555328A6}"/>
    <cellStyle name="Normal 4 2 2 3" xfId="718" xr:uid="{8F8D6D4C-3189-490B-9E41-A5C6B7FF722C}"/>
    <cellStyle name="Normal 4 2 2 3 2" xfId="903" xr:uid="{309F1198-D58D-4F51-9705-368DF89FAA94}"/>
    <cellStyle name="Normal 4 2 2 3 2 2" xfId="1421" xr:uid="{CCF3F81B-223B-4AF1-AC21-925F5DFE1584}"/>
    <cellStyle name="Normal 4 2 2 3 2 2 2" xfId="2451" xr:uid="{1F4CDC4D-5D5B-41EB-983F-8E01382E1F24}"/>
    <cellStyle name="Normal 4 2 2 3 2 2 2 2" xfId="4512" xr:uid="{A085BE07-1BCE-4316-9BCD-274A639C2D31}"/>
    <cellStyle name="Normal 4 2 2 3 2 2 3" xfId="3482" xr:uid="{D0D56722-FEA2-4672-8FFC-5F7FC19C3C50}"/>
    <cellStyle name="Normal 4 2 2 3 2 3" xfId="1936" xr:uid="{AF26BE55-1E27-420C-A951-18870FB1C8D2}"/>
    <cellStyle name="Normal 4 2 2 3 2 3 2" xfId="3997" xr:uid="{7104A733-40C0-4F90-AA58-C6EE85E52527}"/>
    <cellStyle name="Normal 4 2 2 3 2 4" xfId="2967" xr:uid="{BB735D26-F141-47AE-8757-6B90BC50D2C1}"/>
    <cellStyle name="Normal 4 2 2 3 3" xfId="1245" xr:uid="{CE02646E-47D6-4586-898B-C833A7D350B2}"/>
    <cellStyle name="Normal 4 2 2 3 3 2" xfId="2275" xr:uid="{5FFF3C60-C81F-4879-8AAA-E1E881A18224}"/>
    <cellStyle name="Normal 4 2 2 3 3 2 2" xfId="4336" xr:uid="{D05F92E8-18B7-462B-BA99-0069222B41B8}"/>
    <cellStyle name="Normal 4 2 2 3 3 3" xfId="3306" xr:uid="{3DA4FE2B-9A05-4384-B984-2E9F39C6D442}"/>
    <cellStyle name="Normal 4 2 2 3 4" xfId="1760" xr:uid="{95B408EC-C16C-48A2-9B46-89FFF736A317}"/>
    <cellStyle name="Normal 4 2 2 3 4 2" xfId="3821" xr:uid="{FBBE3D66-0D5D-4C5E-8774-ADC95BC141C6}"/>
    <cellStyle name="Normal 4 2 2 3 5" xfId="2791" xr:uid="{F46F41C4-205E-471B-AA69-13C178E6E44B}"/>
    <cellStyle name="Normal 4 2 2 4" xfId="776" xr:uid="{E6E5E5B2-8CD6-44C0-AA42-A4AC48A0DB78}"/>
    <cellStyle name="Normal 4 2 2 4 2" xfId="961" xr:uid="{011FA0EE-14C8-4BC0-B8E0-6505F10095CE}"/>
    <cellStyle name="Normal 4 2 2 4 2 2" xfId="1479" xr:uid="{CCD5456E-F010-4904-ADB1-0AB2DD77E8E8}"/>
    <cellStyle name="Normal 4 2 2 4 2 2 2" xfId="2509" xr:uid="{5162BA97-AC8A-47DF-ABB4-10A1B26BEFB0}"/>
    <cellStyle name="Normal 4 2 2 4 2 2 2 2" xfId="4570" xr:uid="{703D23B7-5646-405D-8FA5-D52777249554}"/>
    <cellStyle name="Normal 4 2 2 4 2 2 3" xfId="3540" xr:uid="{611E0FE2-F642-4A27-AC61-B76EBBE8A0E0}"/>
    <cellStyle name="Normal 4 2 2 4 2 3" xfId="1994" xr:uid="{1D931B2E-400B-440C-A165-A3B6542D31B2}"/>
    <cellStyle name="Normal 4 2 2 4 2 3 2" xfId="4055" xr:uid="{CA65E0AA-F8A8-4F20-859E-7FFCFEC1EFA4}"/>
    <cellStyle name="Normal 4 2 2 4 2 4" xfId="3025" xr:uid="{85035CF7-C728-4543-89E4-8DE69DB82003}"/>
    <cellStyle name="Normal 4 2 2 4 3" xfId="1303" xr:uid="{261B29FF-7292-46B8-B790-30130C51A067}"/>
    <cellStyle name="Normal 4 2 2 4 3 2" xfId="2333" xr:uid="{847C530F-FE8F-4D56-A1C6-92F7F0D9A95D}"/>
    <cellStyle name="Normal 4 2 2 4 3 2 2" xfId="4394" xr:uid="{5289AFC6-BF79-4928-8BDB-154AD2F9F280}"/>
    <cellStyle name="Normal 4 2 2 4 3 3" xfId="3364" xr:uid="{A7A90777-AB38-4083-A5EA-0AD7A739556B}"/>
    <cellStyle name="Normal 4 2 2 4 4" xfId="1818" xr:uid="{D1DABF2E-048F-4AAF-991E-BF6584E95DDC}"/>
    <cellStyle name="Normal 4 2 2 4 4 2" xfId="3879" xr:uid="{4D4D4D9D-96C1-4B41-950B-EA480A413D21}"/>
    <cellStyle name="Normal 4 2 2 4 5" xfId="2849" xr:uid="{17C1DB65-ED23-4210-B015-FD199F5FB430}"/>
    <cellStyle name="Normal 4 2 2 5" xfId="844" xr:uid="{231AEED9-008D-4CC8-809C-4C96D2183FD4}"/>
    <cellStyle name="Normal 4 2 2 5 2" xfId="1362" xr:uid="{74826148-8766-4E4D-B4EB-6BF00D992854}"/>
    <cellStyle name="Normal 4 2 2 5 2 2" xfId="2392" xr:uid="{F6FE5F93-3A5F-4C86-96C8-FD3E58D70E13}"/>
    <cellStyle name="Normal 4 2 2 5 2 2 2" xfId="4453" xr:uid="{5C61CEBA-5DE3-4042-89B5-E8876C996937}"/>
    <cellStyle name="Normal 4 2 2 5 2 3" xfId="3423" xr:uid="{948036B1-BF2C-4288-B5FD-09F4BDE3B8E9}"/>
    <cellStyle name="Normal 4 2 2 5 3" xfId="1877" xr:uid="{D16266AC-DB60-4A9E-AB34-B0387D61C471}"/>
    <cellStyle name="Normal 4 2 2 5 3 2" xfId="3938" xr:uid="{67B66E33-5A2D-485E-B6FA-217AF6D5B552}"/>
    <cellStyle name="Normal 4 2 2 5 4" xfId="2908" xr:uid="{53C40FDF-BE91-4CCB-B85D-F7AFD0880908}"/>
    <cellStyle name="Normal 4 2 2 6" xfId="655" xr:uid="{AA3449DB-181E-445E-97C5-93DF8E46D7AE}"/>
    <cellStyle name="Normal 4 2 2 6 2" xfId="1186" xr:uid="{E1F52765-B7EF-43A8-8C0A-A3FF2A062DD5}"/>
    <cellStyle name="Normal 4 2 2 6 2 2" xfId="2216" xr:uid="{6EF0C0D0-ADE1-4DEA-8596-3046EF5FEF12}"/>
    <cellStyle name="Normal 4 2 2 6 2 2 2" xfId="4277" xr:uid="{5197DFB5-7E1F-46A0-A112-BF0B99C8E126}"/>
    <cellStyle name="Normal 4 2 2 6 2 3" xfId="3247" xr:uid="{F3E60894-6A14-489D-A1E6-971FD76BB186}"/>
    <cellStyle name="Normal 4 2 2 6 3" xfId="1701" xr:uid="{BDB69E36-5EF5-49F7-BD57-83A097932F3B}"/>
    <cellStyle name="Normal 4 2 2 6 3 2" xfId="3762" xr:uid="{C07BD47C-4210-4BFC-8C45-947DF56B1CB0}"/>
    <cellStyle name="Normal 4 2 2 6 4" xfId="2732" xr:uid="{1C8575D1-8059-4031-A232-4CFBD10288C2}"/>
    <cellStyle name="Normal 4 2 3" xfId="672" xr:uid="{9AD686B3-C2F7-415A-B9AF-45092960FA25}"/>
    <cellStyle name="Normal 4 2 3 2" xfId="731" xr:uid="{B76D8DBC-5568-4D5F-8355-3B9E68DD2C55}"/>
    <cellStyle name="Normal 4 2 3 2 2" xfId="916" xr:uid="{94EEDCC9-1682-4879-967C-E9E80576A2C1}"/>
    <cellStyle name="Normal 4 2 3 2 2 2" xfId="1434" xr:uid="{20A0B532-4370-45B8-8092-E95E5A131F79}"/>
    <cellStyle name="Normal 4 2 3 2 2 2 2" xfId="2464" xr:uid="{623934C3-1220-4570-BD36-AE92CAAF6A6C}"/>
    <cellStyle name="Normal 4 2 3 2 2 2 2 2" xfId="4525" xr:uid="{EE40C889-42E4-49DC-B1B2-231C40E0AD47}"/>
    <cellStyle name="Normal 4 2 3 2 2 2 3" xfId="3495" xr:uid="{3CCAE8ED-B9AF-4D50-823B-C1E6F948BCE3}"/>
    <cellStyle name="Normal 4 2 3 2 2 3" xfId="1949" xr:uid="{4BB895CF-D7C4-4E5D-BD18-A9663BC077DF}"/>
    <cellStyle name="Normal 4 2 3 2 2 3 2" xfId="4010" xr:uid="{6EF9CA2F-62D8-4067-B4D3-568D765FB0F4}"/>
    <cellStyle name="Normal 4 2 3 2 2 4" xfId="2980" xr:uid="{9D0170A0-9FC3-4181-AE92-B9F1250040CA}"/>
    <cellStyle name="Normal 4 2 3 2 3" xfId="1258" xr:uid="{7FD86E9A-1A0F-44BF-A054-37DBDFC16B3F}"/>
    <cellStyle name="Normal 4 2 3 2 3 2" xfId="2288" xr:uid="{FE4831E5-56BC-41D6-994C-C1CAA355533F}"/>
    <cellStyle name="Normal 4 2 3 2 3 2 2" xfId="4349" xr:uid="{E4C61568-FD18-4863-95CC-F1DF6AAE65BD}"/>
    <cellStyle name="Normal 4 2 3 2 3 3" xfId="3319" xr:uid="{2AF5F5A9-A1C1-4D5F-B01F-1368B249E3C9}"/>
    <cellStyle name="Normal 4 2 3 2 4" xfId="1773" xr:uid="{F9E52AFC-F048-49DD-9649-E7DD67FFADB7}"/>
    <cellStyle name="Normal 4 2 3 2 4 2" xfId="3834" xr:uid="{EC9F6F9B-172C-42FD-9DBF-261FEDFDA363}"/>
    <cellStyle name="Normal 4 2 3 2 5" xfId="2804" xr:uid="{CBB5FACF-77DC-44F2-B541-4E94B3266850}"/>
    <cellStyle name="Normal 4 2 3 3" xfId="800" xr:uid="{D7997253-7967-456F-B630-86FA812D6BE2}"/>
    <cellStyle name="Normal 4 2 3 3 2" xfId="980" xr:uid="{D530EAC0-B92F-4453-9497-1E8584A35B38}"/>
    <cellStyle name="Normal 4 2 3 3 2 2" xfId="1497" xr:uid="{22276DFA-DD50-452A-A4A3-EB5461632434}"/>
    <cellStyle name="Normal 4 2 3 3 2 2 2" xfId="2527" xr:uid="{EBDEDB38-5FEA-4E02-800C-C8B8D00E7D7B}"/>
    <cellStyle name="Normal 4 2 3 3 2 2 2 2" xfId="4588" xr:uid="{074575CF-3AF9-4CB4-A51C-2D81365DCCD2}"/>
    <cellStyle name="Normal 4 2 3 3 2 2 3" xfId="3558" xr:uid="{92B6BEF2-6D42-49FD-B645-9BB0D8757A17}"/>
    <cellStyle name="Normal 4 2 3 3 2 3" xfId="2012" xr:uid="{360373C5-6A3F-4FE0-A947-F24DEAD4B3BD}"/>
    <cellStyle name="Normal 4 2 3 3 2 3 2" xfId="4073" xr:uid="{5B639B54-EFA3-493F-A37E-1ABE355C03A8}"/>
    <cellStyle name="Normal 4 2 3 3 2 4" xfId="3043" xr:uid="{362B8675-3633-485C-B247-C10247A4E0C2}"/>
    <cellStyle name="Normal 4 2 3 3 3" xfId="1321" xr:uid="{697BB22C-7300-4ECC-81AA-5724B065F327}"/>
    <cellStyle name="Normal 4 2 3 3 3 2" xfId="2351" xr:uid="{DE12E878-859E-4BD6-9CEB-A35DC3445E2F}"/>
    <cellStyle name="Normal 4 2 3 3 3 2 2" xfId="4412" xr:uid="{6948508E-BB1A-48F3-85A5-931B4028399D}"/>
    <cellStyle name="Normal 4 2 3 3 3 3" xfId="3382" xr:uid="{F234F56D-33E7-44C4-9C2C-EA4A38961DAF}"/>
    <cellStyle name="Normal 4 2 3 3 4" xfId="1836" xr:uid="{ED33542A-001F-4A7E-9305-ACAA126631F1}"/>
    <cellStyle name="Normal 4 2 3 3 4 2" xfId="3897" xr:uid="{D56323F3-32D2-4E8B-AFBB-18A2C5DB2D41}"/>
    <cellStyle name="Normal 4 2 3 3 5" xfId="2867" xr:uid="{52D6D9CF-5794-45EE-AFB2-C7E0760909EE}"/>
    <cellStyle name="Normal 4 2 3 4" xfId="857" xr:uid="{5537D955-B929-4152-BEB2-D7DD5FC9E55A}"/>
    <cellStyle name="Normal 4 2 3 4 2" xfId="1375" xr:uid="{9BC855C5-F5DD-4F8C-8127-F07812846C5A}"/>
    <cellStyle name="Normal 4 2 3 4 2 2" xfId="2405" xr:uid="{035AC747-4CBF-40A0-8172-8017024B8EDD}"/>
    <cellStyle name="Normal 4 2 3 4 2 2 2" xfId="4466" xr:uid="{678475D5-B2F5-4881-94B8-FDF0AEA7A4AC}"/>
    <cellStyle name="Normal 4 2 3 4 2 3" xfId="3436" xr:uid="{5CD83A05-2E74-4431-BC43-A31B3A685A35}"/>
    <cellStyle name="Normal 4 2 3 4 3" xfId="1890" xr:uid="{960D12A4-5EAC-4FF3-8111-FEFDA454B993}"/>
    <cellStyle name="Normal 4 2 3 4 3 2" xfId="3951" xr:uid="{99A6A179-2E7C-40BA-A9BD-064CE9CB07B7}"/>
    <cellStyle name="Normal 4 2 3 4 4" xfId="2921" xr:uid="{7727205B-5108-49F2-AAF8-E6DF2F84AFA6}"/>
    <cellStyle name="Normal 4 2 3 5" xfId="1199" xr:uid="{54D8B283-90D4-48FB-9CA1-B9C3821EC0E2}"/>
    <cellStyle name="Normal 4 2 3 5 2" xfId="2229" xr:uid="{8A0D2CC2-9428-46B3-AAA0-A6301B3067B7}"/>
    <cellStyle name="Normal 4 2 3 5 2 2" xfId="4290" xr:uid="{6712DF8D-FAAA-4E07-B7D7-F4872D30C51E}"/>
    <cellStyle name="Normal 4 2 3 5 3" xfId="3260" xr:uid="{FF314F77-8C39-4673-8913-CC345D68EF07}"/>
    <cellStyle name="Normal 4 2 3 6" xfId="1714" xr:uid="{4D9CC723-6102-47C7-A2C9-C1F0C24C1419}"/>
    <cellStyle name="Normal 4 2 3 6 2" xfId="3775" xr:uid="{450BAA3F-135A-4D01-AF09-C2665D78A6EF}"/>
    <cellStyle name="Normal 4 2 3 7" xfId="2745" xr:uid="{A6CF9BF5-90E2-443F-B0FC-430E227B85A6}"/>
    <cellStyle name="Normal 4 2 4" xfId="702" xr:uid="{44BB31A4-133F-4E82-9F8F-7A3AB07A07F9}"/>
    <cellStyle name="Normal 4 2 4 2" xfId="887" xr:uid="{E5251035-2C2A-4EDC-BBB3-B33E6CD2DDB0}"/>
    <cellStyle name="Normal 4 2 4 2 2" xfId="1405" xr:uid="{0283226C-C4FA-4FA3-B745-079A466409C3}"/>
    <cellStyle name="Normal 4 2 4 2 2 2" xfId="2435" xr:uid="{C1AC2349-CBAC-4FA5-A46F-7A748735D6EB}"/>
    <cellStyle name="Normal 4 2 4 2 2 2 2" xfId="4496" xr:uid="{437124D1-D49A-4AB5-9585-57F19575AA3E}"/>
    <cellStyle name="Normal 4 2 4 2 2 3" xfId="3466" xr:uid="{55CD7773-3CF9-4E4F-AD5D-71BE71855C58}"/>
    <cellStyle name="Normal 4 2 4 2 3" xfId="1920" xr:uid="{29388DEF-F927-4829-BB5C-FD6CD7977A2A}"/>
    <cellStyle name="Normal 4 2 4 2 3 2" xfId="3981" xr:uid="{B9B49B6D-2D4A-4987-9A17-E556215A080D}"/>
    <cellStyle name="Normal 4 2 4 2 4" xfId="2951" xr:uid="{7438B596-491E-4CD9-911F-C57A1EDFD009}"/>
    <cellStyle name="Normal 4 2 4 3" xfId="1229" xr:uid="{77E4786E-1B0C-442B-9F80-06FE095B84CD}"/>
    <cellStyle name="Normal 4 2 4 3 2" xfId="2259" xr:uid="{B6F9386F-4506-4197-AFAA-F054512036A1}"/>
    <cellStyle name="Normal 4 2 4 3 2 2" xfId="4320" xr:uid="{B7FC521B-402B-4EC2-89E7-675E18F4B706}"/>
    <cellStyle name="Normal 4 2 4 3 3" xfId="3290" xr:uid="{7446873C-D01F-4E6D-9825-3FD320FF9F27}"/>
    <cellStyle name="Normal 4 2 4 4" xfId="1744" xr:uid="{3029F60F-44F2-4782-A37C-D1BD8F2F9E61}"/>
    <cellStyle name="Normal 4 2 4 4 2" xfId="3805" xr:uid="{53FA4D28-73F9-4D62-8AE3-0549A4E7767B}"/>
    <cellStyle name="Normal 4 2 4 5" xfId="2775" xr:uid="{A70C1732-BD70-49E7-8EED-99B9191CAD3E}"/>
    <cellStyle name="Normal 4 2 5" xfId="760" xr:uid="{8A26F261-1008-4ED0-B20B-A00E7A2DD1DE}"/>
    <cellStyle name="Normal 4 2 5 2" xfId="945" xr:uid="{A7C5A4D7-D63C-4D0C-929C-539A54AFC22C}"/>
    <cellStyle name="Normal 4 2 5 2 2" xfId="1463" xr:uid="{E3B907CB-1458-4C47-B406-50BEBAB2F01B}"/>
    <cellStyle name="Normal 4 2 5 2 2 2" xfId="2493" xr:uid="{572D1415-9DD3-4352-B994-3AF5FB5AB6A0}"/>
    <cellStyle name="Normal 4 2 5 2 2 2 2" xfId="4554" xr:uid="{17CDCFC9-6C4E-4231-B316-0BF065BA540F}"/>
    <cellStyle name="Normal 4 2 5 2 2 3" xfId="3524" xr:uid="{7FEC0E91-CF14-4E7F-9F4F-7832186923D9}"/>
    <cellStyle name="Normal 4 2 5 2 3" xfId="1978" xr:uid="{2CD5F14E-C205-467B-8FA8-3182F9D64787}"/>
    <cellStyle name="Normal 4 2 5 2 3 2" xfId="4039" xr:uid="{B1CD8DD1-95B1-4926-A9DB-529DD01D6B1B}"/>
    <cellStyle name="Normal 4 2 5 2 4" xfId="3009" xr:uid="{B6009681-F294-4DE6-816C-5BA8DF6044FF}"/>
    <cellStyle name="Normal 4 2 5 3" xfId="1287" xr:uid="{D01B2D17-1AF8-49B1-A22E-8D364597ACDD}"/>
    <cellStyle name="Normal 4 2 5 3 2" xfId="2317" xr:uid="{5E0CCC64-55E5-4868-AA08-F7891712F718}"/>
    <cellStyle name="Normal 4 2 5 3 2 2" xfId="4378" xr:uid="{004C854A-63DB-4077-B7A3-5700A9AC1611}"/>
    <cellStyle name="Normal 4 2 5 3 3" xfId="3348" xr:uid="{6A903AE2-8B1E-4518-87AA-E385D103FC84}"/>
    <cellStyle name="Normal 4 2 5 4" xfId="1802" xr:uid="{38390957-7FB5-47DC-AE74-A9F2D04A8C3E}"/>
    <cellStyle name="Normal 4 2 5 4 2" xfId="3863" xr:uid="{8E8C3D92-26E0-4633-B93C-C25DDCAC8C25}"/>
    <cellStyle name="Normal 4 2 5 5" xfId="2833" xr:uid="{98A55DD5-1798-417A-9ED1-ACC56D72E29D}"/>
    <cellStyle name="Normal 4 2 6" xfId="828" xr:uid="{442CF8D5-0428-4B7A-B815-5AC702DA28DC}"/>
    <cellStyle name="Normal 4 2 6 2" xfId="1346" xr:uid="{B84E5AD4-4D4B-4799-BDB6-BDE594818E71}"/>
    <cellStyle name="Normal 4 2 6 2 2" xfId="2376" xr:uid="{9E894BA2-E6E8-47F4-9AC0-A1B6EAC2330F}"/>
    <cellStyle name="Normal 4 2 6 2 2 2" xfId="4437" xr:uid="{4FB12DA1-4DF2-4757-9C14-88E395418C98}"/>
    <cellStyle name="Normal 4 2 6 2 3" xfId="3407" xr:uid="{98DAB785-AAD3-4EDA-A7A4-44B706DF27D7}"/>
    <cellStyle name="Normal 4 2 6 3" xfId="1861" xr:uid="{C388F279-8A84-4173-8BAD-1F07C77C3038}"/>
    <cellStyle name="Normal 4 2 6 3 2" xfId="3922" xr:uid="{17A11616-0938-4CE8-B944-402BFD99DCC4}"/>
    <cellStyle name="Normal 4 2 6 4" xfId="2892" xr:uid="{FFD0CCC2-802C-4024-A285-0A2F2DEC5792}"/>
    <cellStyle name="Normal 4 2 7" xfId="635" xr:uid="{CA9B9D9E-71DF-4C45-B51E-5C24DD6AFDDC}"/>
    <cellStyle name="Normal 4 2 7 2" xfId="1170" xr:uid="{2CE2AFAA-8BB4-432D-9C94-117D5CC4A040}"/>
    <cellStyle name="Normal 4 2 7 2 2" xfId="2200" xr:uid="{6FC98644-2BDD-41CB-B0CB-48B5E1181A1D}"/>
    <cellStyle name="Normal 4 2 7 2 2 2" xfId="4261" xr:uid="{2041E1EC-284C-4396-A87C-990535A9D6BE}"/>
    <cellStyle name="Normal 4 2 7 2 3" xfId="3231" xr:uid="{EB5D0DEA-4A6E-4334-B317-45A290016889}"/>
    <cellStyle name="Normal 4 2 7 3" xfId="1685" xr:uid="{8E799E65-1398-41E2-BE0E-FCBEC1604E41}"/>
    <cellStyle name="Normal 4 2 7 3 2" xfId="3746" xr:uid="{73E02770-95D5-4213-AD17-F30D871C36CA}"/>
    <cellStyle name="Normal 4 2 7 4" xfId="2716" xr:uid="{85085670-E785-420B-8664-4F2AB7322717}"/>
    <cellStyle name="Normal 4 3" xfId="259" xr:uid="{00000000-0005-0000-0000-000012010000}"/>
    <cellStyle name="Normal 4 3 10" xfId="427" xr:uid="{B5CF9A23-3C27-46C7-8400-73581BC549C1}"/>
    <cellStyle name="Normal 4 3 2" xfId="362" xr:uid="{00000000-0005-0000-0000-000013010000}"/>
    <cellStyle name="Normal 4 3 2 2" xfId="399" xr:uid="{00000000-0005-0000-0000-000014010000}"/>
    <cellStyle name="Normal 4 3 2 2 2" xfId="600" xr:uid="{1153D238-FE98-4E87-AD98-C219EDAD31A6}"/>
    <cellStyle name="Normal 4 3 2 2 2 2" xfId="928" xr:uid="{1A0E772F-2819-4EA8-831A-15F46CE8D21A}"/>
    <cellStyle name="Normal 4 3 2 2 2 2 2" xfId="1446" xr:uid="{F3A81203-919F-48DB-ADB3-7D477AFA07F9}"/>
    <cellStyle name="Normal 4 3 2 2 2 2 2 2" xfId="2476" xr:uid="{0B327A74-4D66-480F-99B5-C06084F8928D}"/>
    <cellStyle name="Normal 4 3 2 2 2 2 2 2 2" xfId="4537" xr:uid="{2F56BF7A-9E84-4666-A488-D6CFF2A4CB67}"/>
    <cellStyle name="Normal 4 3 2 2 2 2 2 3" xfId="3507" xr:uid="{8D9EA31E-3FFB-46B6-9EE8-8FA643861DDA}"/>
    <cellStyle name="Normal 4 3 2 2 2 2 3" xfId="1961" xr:uid="{4751608D-6A85-49AB-8280-77D08A4EAB2D}"/>
    <cellStyle name="Normal 4 3 2 2 2 2 3 2" xfId="4022" xr:uid="{FAE55599-0364-4A28-931F-CCB270FFD680}"/>
    <cellStyle name="Normal 4 3 2 2 2 2 4" xfId="2992" xr:uid="{E2099451-32C0-495A-A614-D403DA40BA47}"/>
    <cellStyle name="Normal 4 3 2 2 2 3" xfId="1147" xr:uid="{354AE5F0-66DD-4C35-A4C5-21D94BE8B905}"/>
    <cellStyle name="Normal 4 3 2 2 2 3 2" xfId="2178" xr:uid="{20F6A4E7-2233-4AC0-B21F-44CDD3D8BCC0}"/>
    <cellStyle name="Normal 4 3 2 2 2 3 2 2" xfId="4239" xr:uid="{99506327-5F1E-44B2-8FC9-28FD7C4A8106}"/>
    <cellStyle name="Normal 4 3 2 2 2 3 3" xfId="3209" xr:uid="{3B29108D-9DE5-4208-9AC8-4886EB27A13F}"/>
    <cellStyle name="Normal 4 3 2 2 2 4" xfId="1663" xr:uid="{E9DF2250-E75E-4F44-8865-626494E5516C}"/>
    <cellStyle name="Normal 4 3 2 2 2 4 2" xfId="3724" xr:uid="{6F122043-AD06-43D8-9F1C-8764BE5A5C2E}"/>
    <cellStyle name="Normal 4 3 2 2 2 5" xfId="2694" xr:uid="{358FD9C6-F37A-4D62-AF8F-4EEB74B0C22F}"/>
    <cellStyle name="Normal 4 3 2 2 3" xfId="743" xr:uid="{3E8D21A8-9E03-4FCF-861C-6F993CD429AF}"/>
    <cellStyle name="Normal 4 3 2 2 3 2" xfId="1270" xr:uid="{E61001A0-8077-4ACF-B4F6-0CFFD28886B9}"/>
    <cellStyle name="Normal 4 3 2 2 3 2 2" xfId="2300" xr:uid="{98D61149-3C62-4827-B15F-2831BAAF6604}"/>
    <cellStyle name="Normal 4 3 2 2 3 2 2 2" xfId="4361" xr:uid="{561B6C28-2B58-4E61-B607-D57B6CAD0EF7}"/>
    <cellStyle name="Normal 4 3 2 2 3 2 3" xfId="3331" xr:uid="{661C4EAF-E2A4-4D29-8059-37EDD56913B5}"/>
    <cellStyle name="Normal 4 3 2 2 3 3" xfId="1785" xr:uid="{2E346233-BB75-490B-A1F8-FCD311C2889E}"/>
    <cellStyle name="Normal 4 3 2 2 3 3 2" xfId="3846" xr:uid="{F0FAEA58-4F10-4834-988E-4B5EE740B464}"/>
    <cellStyle name="Normal 4 3 2 2 3 4" xfId="2816" xr:uid="{8689EA00-7A25-4003-90B8-26366F1B3CD4}"/>
    <cellStyle name="Normal 4 3 2 2 4" xfId="1049" xr:uid="{FC0CC5FD-67DE-43F2-BAC9-D92DCF8F9FAC}"/>
    <cellStyle name="Normal 4 3 2 2 4 2" xfId="2080" xr:uid="{F76F0348-DA9E-4A55-93B1-25E273A8D873}"/>
    <cellStyle name="Normal 4 3 2 2 4 2 2" xfId="4141" xr:uid="{F62F3694-B312-4178-B249-0B23625BEDB6}"/>
    <cellStyle name="Normal 4 3 2 2 4 3" xfId="3111" xr:uid="{898E8C52-8F65-4BF2-A943-55F710AA834C}"/>
    <cellStyle name="Normal 4 3 2 2 5" xfId="1565" xr:uid="{0307FE42-6343-4727-8F38-233767AFA142}"/>
    <cellStyle name="Normal 4 3 2 2 5 2" xfId="3626" xr:uid="{3381BA1C-E35B-45C1-9B9F-F86734158C3D}"/>
    <cellStyle name="Normal 4 3 2 2 6" xfId="2596" xr:uid="{40179D9E-2636-4DBF-ACA3-6955FCB6ED46}"/>
    <cellStyle name="Normal 4 3 2 2 7" xfId="502" xr:uid="{28C90ED9-7171-4C23-83AE-9DF9866545B5}"/>
    <cellStyle name="Normal 4 3 2 3" xfId="569" xr:uid="{6C6A0B8B-923A-403A-93E8-47D8D7F3DAAD}"/>
    <cellStyle name="Normal 4 3 2 3 2" xfId="987" xr:uid="{970E8C02-80BF-437D-81CF-FA7FBB5AD7D4}"/>
    <cellStyle name="Normal 4 3 2 3 2 2" xfId="1504" xr:uid="{DB92138B-E819-4BDF-8BB7-A867F55E025E}"/>
    <cellStyle name="Normal 4 3 2 3 2 2 2" xfId="2534" xr:uid="{6E7BB89F-6C2D-4153-A2CF-65CF61CB460B}"/>
    <cellStyle name="Normal 4 3 2 3 2 2 2 2" xfId="4595" xr:uid="{B93268FA-6D9D-4C44-A416-F53D571266DA}"/>
    <cellStyle name="Normal 4 3 2 3 2 2 3" xfId="3565" xr:uid="{4981A135-EC55-4AB9-AEB0-393A1416E228}"/>
    <cellStyle name="Normal 4 3 2 3 2 3" xfId="2019" xr:uid="{500820F2-666D-4E9B-999A-F4EF9027BB46}"/>
    <cellStyle name="Normal 4 3 2 3 2 3 2" xfId="4080" xr:uid="{BB74A819-2952-4CE1-B661-8B030F0FB419}"/>
    <cellStyle name="Normal 4 3 2 3 2 4" xfId="3050" xr:uid="{3251D4A0-EC51-467F-A084-5D158EE1BFE9}"/>
    <cellStyle name="Normal 4 3 2 3 3" xfId="807" xr:uid="{2F6888F4-D2B1-48C7-BC0D-DF74DB36C4FA}"/>
    <cellStyle name="Normal 4 3 2 3 3 2" xfId="1328" xr:uid="{E1CF599F-C978-4635-B82D-84AD5CB19019}"/>
    <cellStyle name="Normal 4 3 2 3 3 2 2" xfId="2358" xr:uid="{0AD46D89-698B-494C-80D4-457D50FBE187}"/>
    <cellStyle name="Normal 4 3 2 3 3 2 2 2" xfId="4419" xr:uid="{06225CAF-8216-4618-ACAC-ADF7AD4BD86A}"/>
    <cellStyle name="Normal 4 3 2 3 3 2 3" xfId="3389" xr:uid="{F40245E8-4978-4E00-A9C4-6F8C875FDD81}"/>
    <cellStyle name="Normal 4 3 2 3 3 3" xfId="1843" xr:uid="{1E8A4BD0-F09F-46D0-9DF8-9AB301B09DEE}"/>
    <cellStyle name="Normal 4 3 2 3 3 3 2" xfId="3904" xr:uid="{DBBB5F97-8BA3-42F0-A9AD-9F11723B74C1}"/>
    <cellStyle name="Normal 4 3 2 3 3 4" xfId="2874" xr:uid="{BBEE2867-FA53-43A3-9B2A-37C353AD39A9}"/>
    <cellStyle name="Normal 4 3 2 3 4" xfId="1116" xr:uid="{5429B348-E0B6-4677-8F66-7985F85EF073}"/>
    <cellStyle name="Normal 4 3 2 3 4 2" xfId="2147" xr:uid="{9F19CE43-4C08-4802-992F-D65B815F574E}"/>
    <cellStyle name="Normal 4 3 2 3 4 2 2" xfId="4208" xr:uid="{F3A6BBBD-B4FA-4853-80E9-70B7ECE097E8}"/>
    <cellStyle name="Normal 4 3 2 3 4 3" xfId="3178" xr:uid="{63371593-E9E5-4123-865B-4428C752E5C0}"/>
    <cellStyle name="Normal 4 3 2 3 5" xfId="1632" xr:uid="{52CE9A04-652B-4240-BE52-E6154057F55D}"/>
    <cellStyle name="Normal 4 3 2 3 5 2" xfId="3693" xr:uid="{0A5B1E73-4638-4049-8538-2FE6F6069B00}"/>
    <cellStyle name="Normal 4 3 2 3 6" xfId="2663" xr:uid="{1156224B-0381-46B2-8850-B675A7D1E9E7}"/>
    <cellStyle name="Normal 4 3 2 4" xfId="869" xr:uid="{D28D6695-A6DF-4128-8111-A51529E17602}"/>
    <cellStyle name="Normal 4 3 2 4 2" xfId="1387" xr:uid="{F2E471BD-F4C9-4616-B97E-96305AF309B7}"/>
    <cellStyle name="Normal 4 3 2 4 2 2" xfId="2417" xr:uid="{B15813B4-9F71-4846-BE70-07D8561694DF}"/>
    <cellStyle name="Normal 4 3 2 4 2 2 2" xfId="4478" xr:uid="{B731F0D9-8599-40F1-B693-65340845218E}"/>
    <cellStyle name="Normal 4 3 2 4 2 3" xfId="3448" xr:uid="{598A2E9D-08B4-425E-AA2E-11ED9B95388F}"/>
    <cellStyle name="Normal 4 3 2 4 3" xfId="1902" xr:uid="{993D4E4D-8164-40E2-9E1B-EA4D8F685814}"/>
    <cellStyle name="Normal 4 3 2 4 3 2" xfId="3963" xr:uid="{E7CD9232-09D4-4F13-8E24-796C9FA67A56}"/>
    <cellStyle name="Normal 4 3 2 4 4" xfId="2933" xr:uid="{404E781E-64B3-4FA2-B32A-05245304476D}"/>
    <cellStyle name="Normal 4 3 2 5" xfId="684" xr:uid="{012EF180-4A5D-47D6-B6EC-F83A4ABD6BEC}"/>
    <cellStyle name="Normal 4 3 2 5 2" xfId="1211" xr:uid="{A3E23D98-7AE8-41E5-90CF-E953C4D4C4F5}"/>
    <cellStyle name="Normal 4 3 2 5 2 2" xfId="2241" xr:uid="{8074AB14-5850-49D4-BD08-22135CE71763}"/>
    <cellStyle name="Normal 4 3 2 5 2 2 2" xfId="4302" xr:uid="{41D71257-22EA-478D-9967-0FAEC9FD1404}"/>
    <cellStyle name="Normal 4 3 2 5 2 3" xfId="3272" xr:uid="{7C123807-F94A-4BDF-847F-4ACA0C3B525C}"/>
    <cellStyle name="Normal 4 3 2 5 3" xfId="1726" xr:uid="{8E0B8088-159B-4A3C-A659-A638907514AD}"/>
    <cellStyle name="Normal 4 3 2 5 3 2" xfId="3787" xr:uid="{DB45907A-E3C4-41DD-A6DD-496C08AF5B71}"/>
    <cellStyle name="Normal 4 3 2 5 4" xfId="2757" xr:uid="{6EF04217-5D16-4E0F-849F-7C21BD296140}"/>
    <cellStyle name="Normal 4 3 2 6" xfId="1018" xr:uid="{BCBEF2CA-D85A-4D9F-B903-E60147E1E9A6}"/>
    <cellStyle name="Normal 4 3 2 6 2" xfId="2049" xr:uid="{278FF154-45FD-4A21-980D-141074CDAFEC}"/>
    <cellStyle name="Normal 4 3 2 6 2 2" xfId="4110" xr:uid="{09C62496-2BCF-4DC7-85CA-1C9B9F4BFFAD}"/>
    <cellStyle name="Normal 4 3 2 6 3" xfId="3080" xr:uid="{3E6A6BDA-F76C-4099-9DC6-EC5C1446A6D5}"/>
    <cellStyle name="Normal 4 3 2 7" xfId="1534" xr:uid="{42E29E57-63B4-4F75-A478-E42384D4DF09}"/>
    <cellStyle name="Normal 4 3 2 7 2" xfId="3595" xr:uid="{681A84FF-75FA-41D6-BBCC-7A54726C71A8}"/>
    <cellStyle name="Normal 4 3 2 8" xfId="2565" xr:uid="{A687C3B3-3B2D-47AC-A3BC-C2046837F473}"/>
    <cellStyle name="Normal 4 3 2 9" xfId="471" xr:uid="{BA129978-885D-4214-A541-E2333B8D1C32}"/>
    <cellStyle name="Normal 4 3 3" xfId="384" xr:uid="{00000000-0005-0000-0000-000015010000}"/>
    <cellStyle name="Normal 4 3 3 2" xfId="585" xr:uid="{5C5D97D8-598D-492D-B15C-5BF56BC7596A}"/>
    <cellStyle name="Normal 4 3 3 2 2" xfId="899" xr:uid="{3831DFCF-C9B1-4C5E-975E-459A13EC64F8}"/>
    <cellStyle name="Normal 4 3 3 2 2 2" xfId="1417" xr:uid="{C2D35487-AFB1-4F60-AA41-2E46640ABF8F}"/>
    <cellStyle name="Normal 4 3 3 2 2 2 2" xfId="2447" xr:uid="{0C1871E4-4E4E-43AE-8390-8BA9F7E003F3}"/>
    <cellStyle name="Normal 4 3 3 2 2 2 2 2" xfId="4508" xr:uid="{62736447-799B-462E-8CA7-79797173ECEB}"/>
    <cellStyle name="Normal 4 3 3 2 2 2 3" xfId="3478" xr:uid="{C94D6AF9-821F-4FA5-A0BC-53D8CB4239AD}"/>
    <cellStyle name="Normal 4 3 3 2 2 3" xfId="1932" xr:uid="{49AE3F93-D76B-4BB0-B345-11E06BD07EAE}"/>
    <cellStyle name="Normal 4 3 3 2 2 3 2" xfId="3993" xr:uid="{906F0B08-085F-481D-B1EF-4D741F016FF0}"/>
    <cellStyle name="Normal 4 3 3 2 2 4" xfId="2963" xr:uid="{CB7B94B4-222E-40BB-B72B-47164C8DE548}"/>
    <cellStyle name="Normal 4 3 3 2 3" xfId="1132" xr:uid="{28439902-BEBC-4C3F-B27D-F8513C1097FF}"/>
    <cellStyle name="Normal 4 3 3 2 3 2" xfId="2163" xr:uid="{9CB19594-7249-4F2B-B060-78A56E37D91C}"/>
    <cellStyle name="Normal 4 3 3 2 3 2 2" xfId="4224" xr:uid="{DC489B09-E4E3-4F9A-9CD3-CCF62EE6A87B}"/>
    <cellStyle name="Normal 4 3 3 2 3 3" xfId="3194" xr:uid="{59C97FCB-B862-41B8-B7F2-842B49D6C343}"/>
    <cellStyle name="Normal 4 3 3 2 4" xfId="1648" xr:uid="{6BFAA466-455A-42F5-847C-CBC1FCC3CEA6}"/>
    <cellStyle name="Normal 4 3 3 2 4 2" xfId="3709" xr:uid="{76CDB862-4916-4E5C-83A5-8D6D7E41DF17}"/>
    <cellStyle name="Normal 4 3 3 2 5" xfId="2679" xr:uid="{26DFA359-54A8-4E27-BD83-1C281D5CBE7D}"/>
    <cellStyle name="Normal 4 3 3 3" xfId="714" xr:uid="{7D49462A-DC85-4A6D-955C-261FCD57D739}"/>
    <cellStyle name="Normal 4 3 3 3 2" xfId="1241" xr:uid="{8AAE11E5-0F71-4A2C-9377-464FB7FFEEC5}"/>
    <cellStyle name="Normal 4 3 3 3 2 2" xfId="2271" xr:uid="{D40535DB-F3CB-407A-8272-E1F6519485C7}"/>
    <cellStyle name="Normal 4 3 3 3 2 2 2" xfId="4332" xr:uid="{C4E3013A-7C99-44EA-BA33-2207E8B66E63}"/>
    <cellStyle name="Normal 4 3 3 3 2 3" xfId="3302" xr:uid="{ABE05C2B-722E-41D5-80D5-AB279338F5BE}"/>
    <cellStyle name="Normal 4 3 3 3 3" xfId="1756" xr:uid="{2A579F91-E133-4B66-98A0-83FB995105C5}"/>
    <cellStyle name="Normal 4 3 3 3 3 2" xfId="3817" xr:uid="{3812C36B-C113-469F-9BE8-7559FC1E1149}"/>
    <cellStyle name="Normal 4 3 3 3 4" xfId="2787" xr:uid="{177C10CD-9DEE-4559-B3C4-3900068265FD}"/>
    <cellStyle name="Normal 4 3 3 4" xfId="1034" xr:uid="{FCDA3F56-D1C1-48A6-992B-AAAA84FF296F}"/>
    <cellStyle name="Normal 4 3 3 4 2" xfId="2065" xr:uid="{77645139-C5B2-4394-8A63-770CA9C9D077}"/>
    <cellStyle name="Normal 4 3 3 4 2 2" xfId="4126" xr:uid="{599E01AA-E63A-4DFA-A8EE-DCDC32205F18}"/>
    <cellStyle name="Normal 4 3 3 4 3" xfId="3096" xr:uid="{F1B216D9-7DE9-4491-B2FF-560CABF06A84}"/>
    <cellStyle name="Normal 4 3 3 5" xfId="1550" xr:uid="{5F4E8DC2-C59A-4AAF-A959-AF20B8F2E11C}"/>
    <cellStyle name="Normal 4 3 3 5 2" xfId="3611" xr:uid="{B9737127-9A21-4798-8E24-9C02ED8238FF}"/>
    <cellStyle name="Normal 4 3 3 6" xfId="2581" xr:uid="{413386D6-73E2-4368-BF27-2975C4D0CBDE}"/>
    <cellStyle name="Normal 4 3 3 7" xfId="487" xr:uid="{B96C8FB1-3FEE-4804-9959-59342567FF20}"/>
    <cellStyle name="Normal 4 3 4" xfId="525" xr:uid="{479737DE-AA7C-46AB-8669-2F294887250A}"/>
    <cellStyle name="Normal 4 3 4 2" xfId="957" xr:uid="{30C95482-D918-48C6-BE2F-17A89B5BDD8C}"/>
    <cellStyle name="Normal 4 3 4 2 2" xfId="1475" xr:uid="{42C81DD7-36A7-4E73-B0FB-FACD2E474D61}"/>
    <cellStyle name="Normal 4 3 4 2 2 2" xfId="2505" xr:uid="{90D4EA73-276F-4A4D-8072-EA4CE5270852}"/>
    <cellStyle name="Normal 4 3 4 2 2 2 2" xfId="4566" xr:uid="{A6D67CB2-0B4F-4546-80C3-735B2FEB33EF}"/>
    <cellStyle name="Normal 4 3 4 2 2 3" xfId="3536" xr:uid="{5093775C-9B4F-41E6-860A-3BCAA49D3504}"/>
    <cellStyle name="Normal 4 3 4 2 3" xfId="1990" xr:uid="{04B73FBB-A2DA-47B8-AC98-2D3EFF3BA4ED}"/>
    <cellStyle name="Normal 4 3 4 2 3 2" xfId="4051" xr:uid="{020E5AB3-A3F1-4379-982C-E8F0834F0F75}"/>
    <cellStyle name="Normal 4 3 4 2 4" xfId="3021" xr:uid="{D6FA8314-6B9C-42C8-9F38-4B5FBA4BE791}"/>
    <cellStyle name="Normal 4 3 4 3" xfId="772" xr:uid="{8EEA367F-0B31-43F1-B42A-9AFE62179C52}"/>
    <cellStyle name="Normal 4 3 4 3 2" xfId="1299" xr:uid="{69317AD1-AFE5-4010-BC61-93E61F4F74EC}"/>
    <cellStyle name="Normal 4 3 4 3 2 2" xfId="2329" xr:uid="{566E17EF-9A03-42AB-A588-2E1C2E54D7A8}"/>
    <cellStyle name="Normal 4 3 4 3 2 2 2" xfId="4390" xr:uid="{015A7F3B-EDA7-408F-B5C7-1838502D6AA1}"/>
    <cellStyle name="Normal 4 3 4 3 2 3" xfId="3360" xr:uid="{56D322CB-2FFF-4EDF-966C-3EF762049FED}"/>
    <cellStyle name="Normal 4 3 4 3 3" xfId="1814" xr:uid="{EAA7144F-6C55-4EE7-9A2A-EDB943415D9F}"/>
    <cellStyle name="Normal 4 3 4 3 3 2" xfId="3875" xr:uid="{8D615F15-80F1-421C-860D-40B9FEE26D51}"/>
    <cellStyle name="Normal 4 3 4 3 4" xfId="2845" xr:uid="{C3F4CE7E-1B81-49E4-8A82-096CBD2AC2AC}"/>
    <cellStyle name="Normal 4 3 4 4" xfId="1072" xr:uid="{9E77CF6B-D7E5-4399-AB62-3F6B2966459B}"/>
    <cellStyle name="Normal 4 3 4 4 2" xfId="2103" xr:uid="{DD7BB74B-69CF-49F1-B745-C020A7938B5D}"/>
    <cellStyle name="Normal 4 3 4 4 2 2" xfId="4164" xr:uid="{C8751EC6-0475-4F43-9CB0-E7F7269D9498}"/>
    <cellStyle name="Normal 4 3 4 4 3" xfId="3134" xr:uid="{B3E6C86B-6FE7-4BD1-BDC5-22736845F907}"/>
    <cellStyle name="Normal 4 3 4 5" xfId="1588" xr:uid="{0A5F39C4-387B-42C1-B04A-2F18AF049F80}"/>
    <cellStyle name="Normal 4 3 4 5 2" xfId="3649" xr:uid="{22BC0402-BEB5-4178-BC5D-1375464E3BCA}"/>
    <cellStyle name="Normal 4 3 4 6" xfId="2619" xr:uid="{95955D7A-6246-4022-AD73-AB2F1E4B7C5E}"/>
    <cellStyle name="Normal 4 3 5" xfId="840" xr:uid="{2AAE7EDE-111E-4A99-8B94-1C547B7F8276}"/>
    <cellStyle name="Normal 4 3 5 2" xfId="1358" xr:uid="{E5FAB8D2-1F3E-45F2-9819-88DA6581E8D2}"/>
    <cellStyle name="Normal 4 3 5 2 2" xfId="2388" xr:uid="{EC96F101-9779-4975-9861-BC7393520D16}"/>
    <cellStyle name="Normal 4 3 5 2 2 2" xfId="4449" xr:uid="{21A104FA-B8CE-401F-9D81-346C4F2E4052}"/>
    <cellStyle name="Normal 4 3 5 2 3" xfId="3419" xr:uid="{D1E6F019-DF17-47CA-A174-D3C2823AD7FC}"/>
    <cellStyle name="Normal 4 3 5 3" xfId="1873" xr:uid="{AEF4EE69-7070-462B-AEA3-FB08E28C275B}"/>
    <cellStyle name="Normal 4 3 5 3 2" xfId="3934" xr:uid="{C5581818-D565-4F7E-8234-46480693F238}"/>
    <cellStyle name="Normal 4 3 5 4" xfId="2904" xr:uid="{2474F2B6-1CAD-4CBD-A621-9E54AAC97012}"/>
    <cellStyle name="Normal 4 3 6" xfId="651" xr:uid="{EB17705D-71AD-4DA2-B142-0FF7DE945BD1}"/>
    <cellStyle name="Normal 4 3 6 2" xfId="1182" xr:uid="{7E537265-2210-4E4F-B8BC-01E1965B0281}"/>
    <cellStyle name="Normal 4 3 6 2 2" xfId="2212" xr:uid="{650D565B-7858-4AB0-A47A-A3093DB37B06}"/>
    <cellStyle name="Normal 4 3 6 2 2 2" xfId="4273" xr:uid="{91C2DB97-29C6-4A7E-BA3D-97ED0E17DCDC}"/>
    <cellStyle name="Normal 4 3 6 2 3" xfId="3243" xr:uid="{65730E80-93C1-4A5A-B747-CB250829453E}"/>
    <cellStyle name="Normal 4 3 6 3" xfId="1697" xr:uid="{124BDF31-FB8E-43F4-85DA-ACB903C39087}"/>
    <cellStyle name="Normal 4 3 6 3 2" xfId="3758" xr:uid="{F5752F99-646E-42A0-831B-CCA320E19FF1}"/>
    <cellStyle name="Normal 4 3 6 4" xfId="2728" xr:uid="{A779B3F9-60F8-456D-A657-729AD570CC8F}"/>
    <cellStyle name="Normal 4 3 7" xfId="1002" xr:uid="{D646BB2F-C2B8-4E48-AD16-33408C885645}"/>
    <cellStyle name="Normal 4 3 7 2" xfId="2033" xr:uid="{BD1D4127-EF47-4BC9-A1F1-029EF7310B3F}"/>
    <cellStyle name="Normal 4 3 7 2 2" xfId="4094" xr:uid="{B70D2783-B78E-4571-9AD6-74D3E9E7CF91}"/>
    <cellStyle name="Normal 4 3 7 3" xfId="3064" xr:uid="{0E571E60-4533-4C0F-A359-CD6B1AAAD851}"/>
    <cellStyle name="Normal 4 3 8" xfId="1518" xr:uid="{F9DB9D43-62FD-43AB-BC82-95224C66432A}"/>
    <cellStyle name="Normal 4 3 8 2" xfId="3579" xr:uid="{E27A5672-659B-4623-A067-273261C8E331}"/>
    <cellStyle name="Normal 4 3 9" xfId="2549" xr:uid="{0A1D221B-2091-4D61-9E28-61DABEA1FE0D}"/>
    <cellStyle name="Normal 4 4" xfId="289" xr:uid="{00000000-0005-0000-0000-000016010000}"/>
    <cellStyle name="Normal 4 4 2" xfId="371" xr:uid="{00000000-0005-0000-0000-000017010000}"/>
    <cellStyle name="Normal 4 4 2 2" xfId="403" xr:uid="{00000000-0005-0000-0000-000018010000}"/>
    <cellStyle name="Normal 4 4 2 2 2" xfId="604" xr:uid="{CB13449B-DA35-4F8D-8A21-A1E479BF5D99}"/>
    <cellStyle name="Normal 4 4 2 2 2 2" xfId="1151" xr:uid="{58FA28B1-2A59-41C6-806D-A4CC4C8BCEB3}"/>
    <cellStyle name="Normal 4 4 2 2 2 2 2" xfId="2182" xr:uid="{008B20B2-8AC6-44B9-A719-37278B00F09F}"/>
    <cellStyle name="Normal 4 4 2 2 2 2 2 2" xfId="4243" xr:uid="{6FCD31C8-EF4E-4D19-A551-15E22E7629CD}"/>
    <cellStyle name="Normal 4 4 2 2 2 2 3" xfId="3213" xr:uid="{C4A39F51-EEFF-4755-928D-EBD3AADCEF6B}"/>
    <cellStyle name="Normal 4 4 2 2 2 3" xfId="1667" xr:uid="{F7658B75-74B9-4CAE-8912-5741D7653A2B}"/>
    <cellStyle name="Normal 4 4 2 2 2 3 2" xfId="3728" xr:uid="{1C188604-29BA-4501-92E2-8E099D4E2EEB}"/>
    <cellStyle name="Normal 4 4 2 2 2 4" xfId="2698" xr:uid="{FD49843C-4355-46CF-A9F9-0BD08427275E}"/>
    <cellStyle name="Normal 4 4 2 2 3" xfId="912" xr:uid="{5617F5EE-5199-4F65-8296-B98E99748AB9}"/>
    <cellStyle name="Normal 4 4 2 2 3 2" xfId="1430" xr:uid="{127AAC90-3F3D-4910-AC39-213F75B03E41}"/>
    <cellStyle name="Normal 4 4 2 2 3 2 2" xfId="2460" xr:uid="{D309F341-D086-4709-9A5D-E884A49B72E0}"/>
    <cellStyle name="Normal 4 4 2 2 3 2 2 2" xfId="4521" xr:uid="{6DE166F5-864D-4B54-84FA-298363C23F73}"/>
    <cellStyle name="Normal 4 4 2 2 3 2 3" xfId="3491" xr:uid="{E324782D-80B5-4D7A-9B1A-9FC812B57304}"/>
    <cellStyle name="Normal 4 4 2 2 3 3" xfId="1945" xr:uid="{4155A054-FD84-408E-B97A-D7544464A87B}"/>
    <cellStyle name="Normal 4 4 2 2 3 3 2" xfId="4006" xr:uid="{4366A077-08A6-4B57-993F-9D5EDEF692B0}"/>
    <cellStyle name="Normal 4 4 2 2 3 4" xfId="2976" xr:uid="{3FF40053-5809-497C-94EF-1E7EA4F72A95}"/>
    <cellStyle name="Normal 4 4 2 2 4" xfId="1053" xr:uid="{23AE56A6-3948-45E7-8BF9-9273E6726371}"/>
    <cellStyle name="Normal 4 4 2 2 4 2" xfId="2084" xr:uid="{7E9F8558-4DDC-4BF3-9916-B89022265186}"/>
    <cellStyle name="Normal 4 4 2 2 4 2 2" xfId="4145" xr:uid="{0C324E5F-BDC6-49F0-9DF1-3E889E27E0C0}"/>
    <cellStyle name="Normal 4 4 2 2 4 3" xfId="3115" xr:uid="{DD1AA611-18C7-46F9-8F71-A9350461C57A}"/>
    <cellStyle name="Normal 4 4 2 2 5" xfId="1569" xr:uid="{72BDC826-DACB-443B-8A69-D4353F0CB003}"/>
    <cellStyle name="Normal 4 4 2 2 5 2" xfId="3630" xr:uid="{606A7AA0-0AF2-491D-8217-1E0B764CD766}"/>
    <cellStyle name="Normal 4 4 2 2 6" xfId="2600" xr:uid="{FE7A5FBD-C8F9-4440-AE47-97DE523C2F06}"/>
    <cellStyle name="Normal 4 4 2 2 7" xfId="506" xr:uid="{F63157FD-9AC3-493C-9652-EBD57FDCB19F}"/>
    <cellStyle name="Normal 4 4 2 3" xfId="573" xr:uid="{3F216067-AE76-4DF7-9969-65A2DD55B282}"/>
    <cellStyle name="Normal 4 4 2 3 2" xfId="1120" xr:uid="{0E333552-6660-4866-AF88-732B7390CBB5}"/>
    <cellStyle name="Normal 4 4 2 3 2 2" xfId="2151" xr:uid="{AC8A1539-BDA7-4524-94CF-7280E6FC22BD}"/>
    <cellStyle name="Normal 4 4 2 3 2 2 2" xfId="4212" xr:uid="{E08E77E7-E881-4940-8C59-30B53A8DEEA0}"/>
    <cellStyle name="Normal 4 4 2 3 2 3" xfId="3182" xr:uid="{E02C9936-2CD1-40AF-93ED-D5336A56E1A1}"/>
    <cellStyle name="Normal 4 4 2 3 3" xfId="1636" xr:uid="{D0F936C3-FD0C-4F85-A387-1334EA75F462}"/>
    <cellStyle name="Normal 4 4 2 3 3 2" xfId="3697" xr:uid="{5056AB90-E8E2-4F79-8B1A-CECBE6EC7706}"/>
    <cellStyle name="Normal 4 4 2 3 4" xfId="2667" xr:uid="{F1E19975-142C-4772-A881-E7D18EE85EBA}"/>
    <cellStyle name="Normal 4 4 2 4" xfId="727" xr:uid="{602CE802-FBC6-4D1C-8817-27C6353CF76D}"/>
    <cellStyle name="Normal 4 4 2 4 2" xfId="1254" xr:uid="{176077DA-99BC-4319-9087-B1A302FF4250}"/>
    <cellStyle name="Normal 4 4 2 4 2 2" xfId="2284" xr:uid="{047B846A-E5FF-4605-AFFF-062B5CD0F4F1}"/>
    <cellStyle name="Normal 4 4 2 4 2 2 2" xfId="4345" xr:uid="{67B95CF6-4531-4866-8E24-2A08DC4F5ADB}"/>
    <cellStyle name="Normal 4 4 2 4 2 3" xfId="3315" xr:uid="{63E3EE10-0611-44BF-9D35-BD640CD9A904}"/>
    <cellStyle name="Normal 4 4 2 4 3" xfId="1769" xr:uid="{E3BAEDDC-5AF5-4FEE-BB8B-5CF5A491F073}"/>
    <cellStyle name="Normal 4 4 2 4 3 2" xfId="3830" xr:uid="{D46C55AE-19B4-4B30-917E-E76CF36EA469}"/>
    <cellStyle name="Normal 4 4 2 4 4" xfId="2800" xr:uid="{8798C2FB-6BCD-4745-B276-B20E0842FF7B}"/>
    <cellStyle name="Normal 4 4 2 5" xfId="1022" xr:uid="{480DD6E2-4C11-415E-98C0-2F093B1784F5}"/>
    <cellStyle name="Normal 4 4 2 5 2" xfId="2053" xr:uid="{30B4EFA5-74A9-4A82-A3B1-81D701651459}"/>
    <cellStyle name="Normal 4 4 2 5 2 2" xfId="4114" xr:uid="{326ADE2D-4863-4233-90AF-F89932037D19}"/>
    <cellStyle name="Normal 4 4 2 5 3" xfId="3084" xr:uid="{EFF60029-B3BE-4B26-9D3B-A9D3EE7D7BE9}"/>
    <cellStyle name="Normal 4 4 2 6" xfId="1538" xr:uid="{9551E761-599A-47E6-8DCF-2F84B35C4B13}"/>
    <cellStyle name="Normal 4 4 2 6 2" xfId="3599" xr:uid="{79E661FB-C478-486B-A16B-3811B2D33C56}"/>
    <cellStyle name="Normal 4 4 2 7" xfId="2569" xr:uid="{FF003B3C-4561-4929-92F5-75EBB8C16949}"/>
    <cellStyle name="Normal 4 4 2 8" xfId="475" xr:uid="{0B48DBE0-EE4B-4E0F-B08C-CF23CCA4B11A}"/>
    <cellStyle name="Normal 4 4 3" xfId="388" xr:uid="{00000000-0005-0000-0000-000019010000}"/>
    <cellStyle name="Normal 4 4 3 2" xfId="589" xr:uid="{3746F12F-BE0C-4217-8762-63831128E048}"/>
    <cellStyle name="Normal 4 4 3 2 2" xfId="976" xr:uid="{E28FD494-8EFB-490C-8FEB-846F8B535CE4}"/>
    <cellStyle name="Normal 4 4 3 2 2 2" xfId="1493" xr:uid="{A2547813-AAC1-4CD9-965B-D5F49BD7D623}"/>
    <cellStyle name="Normal 4 4 3 2 2 2 2" xfId="2523" xr:uid="{26111F8E-8D85-4046-A1BD-41B13C9B1DDD}"/>
    <cellStyle name="Normal 4 4 3 2 2 2 2 2" xfId="4584" xr:uid="{DBF932D4-E5A6-4190-B104-3F33B118CD6C}"/>
    <cellStyle name="Normal 4 4 3 2 2 2 3" xfId="3554" xr:uid="{200D8266-9945-49C1-B2C1-B542BA7BCF64}"/>
    <cellStyle name="Normal 4 4 3 2 2 3" xfId="2008" xr:uid="{E855CDC2-2236-4E09-A242-6A9EE20199D1}"/>
    <cellStyle name="Normal 4 4 3 2 2 3 2" xfId="4069" xr:uid="{803F4542-ED33-472A-B538-931D332903CB}"/>
    <cellStyle name="Normal 4 4 3 2 2 4" xfId="3039" xr:uid="{84AB9BE3-F8F2-4683-9AC4-3D19DA2FE8F1}"/>
    <cellStyle name="Normal 4 4 3 2 3" xfId="1136" xr:uid="{A98C975C-4D62-4925-87A1-4EA052BB58BC}"/>
    <cellStyle name="Normal 4 4 3 2 3 2" xfId="2167" xr:uid="{22E3DDEC-6687-4455-AF86-4073956106F9}"/>
    <cellStyle name="Normal 4 4 3 2 3 2 2" xfId="4228" xr:uid="{A5B06CEE-3DCD-4B6E-B1C6-5E1A3E02FCD1}"/>
    <cellStyle name="Normal 4 4 3 2 3 3" xfId="3198" xr:uid="{36E28F9B-15FD-428A-B4AF-D272E540E07E}"/>
    <cellStyle name="Normal 4 4 3 2 4" xfId="1652" xr:uid="{6040D987-13C3-4E28-8D07-070CAD001E3D}"/>
    <cellStyle name="Normal 4 4 3 2 4 2" xfId="3713" xr:uid="{DF553A6C-81E9-4F95-8D1B-FC9EC2E94634}"/>
    <cellStyle name="Normal 4 4 3 2 5" xfId="2683" xr:uid="{313ABEA8-6064-45B6-91D7-28BAA6D6F3E6}"/>
    <cellStyle name="Normal 4 4 3 3" xfId="796" xr:uid="{48B58557-8274-4E54-8F4B-9C4294D51B39}"/>
    <cellStyle name="Normal 4 4 3 3 2" xfId="1317" xr:uid="{4E6119F4-A54C-45F4-AB56-07E009756D04}"/>
    <cellStyle name="Normal 4 4 3 3 2 2" xfId="2347" xr:uid="{A5369902-B57B-4A06-8D04-07B3F937FE58}"/>
    <cellStyle name="Normal 4 4 3 3 2 2 2" xfId="4408" xr:uid="{D6F2C514-E5CC-4789-9172-356B32F5393D}"/>
    <cellStyle name="Normal 4 4 3 3 2 3" xfId="3378" xr:uid="{769A798C-ED00-4DA8-A9CB-48CC814B9B18}"/>
    <cellStyle name="Normal 4 4 3 3 3" xfId="1832" xr:uid="{27397F52-0193-4593-B4AB-68856FDF96F7}"/>
    <cellStyle name="Normal 4 4 3 3 3 2" xfId="3893" xr:uid="{A09E5ECD-EEC2-41FB-A5EC-DDE634447F45}"/>
    <cellStyle name="Normal 4 4 3 3 4" xfId="2863" xr:uid="{59F7B829-FAA0-4E0F-A99B-F58F1912E64B}"/>
    <cellStyle name="Normal 4 4 3 4" xfId="1038" xr:uid="{3E5360D8-8D72-48C7-9CA6-9324EE5A636D}"/>
    <cellStyle name="Normal 4 4 3 4 2" xfId="2069" xr:uid="{B419338D-1427-46C4-A526-997C9FE6A1E6}"/>
    <cellStyle name="Normal 4 4 3 4 2 2" xfId="4130" xr:uid="{9B53040F-99A0-4B0B-A5C8-014114E30560}"/>
    <cellStyle name="Normal 4 4 3 4 3" xfId="3100" xr:uid="{CB7EC0B6-0600-488F-B7AE-95B49D8B0B88}"/>
    <cellStyle name="Normal 4 4 3 5" xfId="1554" xr:uid="{61679B76-5287-4845-ACDE-048E272AD43C}"/>
    <cellStyle name="Normal 4 4 3 5 2" xfId="3615" xr:uid="{FB178B8F-7ADF-4809-9A06-CF6F62A01F45}"/>
    <cellStyle name="Normal 4 4 3 6" xfId="2585" xr:uid="{E80901BA-32DF-4F3F-98DE-9D35BF530EDB}"/>
    <cellStyle name="Normal 4 4 3 7" xfId="491" xr:uid="{E8D1F598-3F5A-4E67-A764-F0F3F8D1FC68}"/>
    <cellStyle name="Normal 4 4 4" xfId="540" xr:uid="{3455663E-EC7D-40C4-9266-E5D49A988387}"/>
    <cellStyle name="Normal 4 4 4 2" xfId="853" xr:uid="{F13DEAEA-5FA0-494A-9DCE-04AB9E7949E2}"/>
    <cellStyle name="Normal 4 4 4 2 2" xfId="1371" xr:uid="{AC100555-C4B8-4BE0-A467-A4EB5D8CDF34}"/>
    <cellStyle name="Normal 4 4 4 2 2 2" xfId="2401" xr:uid="{EDE861B2-3676-4DCC-9637-F5C09346EEB0}"/>
    <cellStyle name="Normal 4 4 4 2 2 2 2" xfId="4462" xr:uid="{42D729EA-BB0A-4DD0-A39E-280EAF7E82F6}"/>
    <cellStyle name="Normal 4 4 4 2 2 3" xfId="3432" xr:uid="{1488CE44-B2AF-45E8-B947-C2599528930D}"/>
    <cellStyle name="Normal 4 4 4 2 3" xfId="1886" xr:uid="{74F5C1FF-C33F-406E-ADEF-FCE9B59B07D0}"/>
    <cellStyle name="Normal 4 4 4 2 3 2" xfId="3947" xr:uid="{0062B2BC-2A7E-4960-BFB5-A5F4E63050FA}"/>
    <cellStyle name="Normal 4 4 4 2 4" xfId="2917" xr:uid="{D91D174A-AFD4-483C-A321-B51E81A516F1}"/>
    <cellStyle name="Normal 4 4 4 3" xfId="1087" xr:uid="{90C26F03-87A7-4DB4-9249-B234518A629E}"/>
    <cellStyle name="Normal 4 4 4 3 2" xfId="2118" xr:uid="{C4D0A4C4-657F-4A64-9948-3F0F5A718297}"/>
    <cellStyle name="Normal 4 4 4 3 2 2" xfId="4179" xr:uid="{736B9D0B-E370-4833-8DC8-09DB2E9F952B}"/>
    <cellStyle name="Normal 4 4 4 3 3" xfId="3149" xr:uid="{F5348955-8C8D-4020-AE0A-B34E860BC4B1}"/>
    <cellStyle name="Normal 4 4 4 4" xfId="1603" xr:uid="{AF1FE27C-2CCE-4FE1-84DD-42844BF71EA6}"/>
    <cellStyle name="Normal 4 4 4 4 2" xfId="3664" xr:uid="{5A8C3DBB-8A28-497E-BD63-AAF071E9D0F6}"/>
    <cellStyle name="Normal 4 4 4 5" xfId="2634" xr:uid="{16B63E68-440C-4F7B-BD87-494368D074A2}"/>
    <cellStyle name="Normal 4 4 5" xfId="668" xr:uid="{F4F284A7-906A-4753-B59E-CEAF52033297}"/>
    <cellStyle name="Normal 4 4 5 2" xfId="1195" xr:uid="{96519FFB-DB7A-4C25-8191-95174EE61E43}"/>
    <cellStyle name="Normal 4 4 5 2 2" xfId="2225" xr:uid="{F8859D87-391F-4488-81C5-70AE2BD6CB61}"/>
    <cellStyle name="Normal 4 4 5 2 2 2" xfId="4286" xr:uid="{C1526F7B-E5EA-4782-A783-89516CD5753E}"/>
    <cellStyle name="Normal 4 4 5 2 3" xfId="3256" xr:uid="{8465974B-4E36-424C-9E0D-60B3395493EB}"/>
    <cellStyle name="Normal 4 4 5 3" xfId="1710" xr:uid="{9C894165-A565-4BAA-A7F3-DB2201686E78}"/>
    <cellStyle name="Normal 4 4 5 3 2" xfId="3771" xr:uid="{D85D858A-474C-40E6-B819-2ADAC22EA369}"/>
    <cellStyle name="Normal 4 4 5 4" xfId="2741" xr:uid="{F7CA88BF-D83C-4CC9-B014-94A9CD4AAB8C}"/>
    <cellStyle name="Normal 4 4 6" xfId="1006" xr:uid="{5B216A34-F20E-42C9-85A6-29C5071BA918}"/>
    <cellStyle name="Normal 4 4 6 2" xfId="2037" xr:uid="{8F675FEE-87F9-4CA6-9FAC-B7F19C30ECDA}"/>
    <cellStyle name="Normal 4 4 6 2 2" xfId="4098" xr:uid="{9856A6B2-B7DA-483C-A191-B6BE853FCD83}"/>
    <cellStyle name="Normal 4 4 6 3" xfId="3068" xr:uid="{B94A3628-CADB-4DB6-A326-17B578C9CC7C}"/>
    <cellStyle name="Normal 4 4 7" xfId="1523" xr:uid="{4211E5F3-0BB3-44C7-9CF2-A2FF899968F8}"/>
    <cellStyle name="Normal 4 4 7 2" xfId="3584" xr:uid="{AE4F8FD0-BFA9-4AFC-8736-48E8B2F0FBAD}"/>
    <cellStyle name="Normal 4 4 8" xfId="2554" xr:uid="{34E08236-0C1E-425A-8CCF-88E8217E6691}"/>
    <cellStyle name="Normal 4 4 9" xfId="442" xr:uid="{F21CC96F-576A-4A0D-89AB-64A791A559CD}"/>
    <cellStyle name="Normal 4 5" xfId="323" xr:uid="{00000000-0005-0000-0000-00001A010000}"/>
    <cellStyle name="Normal 4 5 2" xfId="883" xr:uid="{E93C4BD8-AC19-4B02-A1E2-948433C21EB5}"/>
    <cellStyle name="Normal 4 5 2 2" xfId="1401" xr:uid="{412B72C2-EB76-45F6-8615-95F8BB655E15}"/>
    <cellStyle name="Normal 4 5 2 2 2" xfId="2431" xr:uid="{87CEDCA4-19D5-4DCE-82F2-54B273F43C07}"/>
    <cellStyle name="Normal 4 5 2 2 2 2" xfId="4492" xr:uid="{19B18800-1E5F-412A-AF98-510C3EC7FEA2}"/>
    <cellStyle name="Normal 4 5 2 2 3" xfId="3462" xr:uid="{74326DA0-4AA6-44C7-BECC-BF8FF8EBCC12}"/>
    <cellStyle name="Normal 4 5 2 3" xfId="1916" xr:uid="{28FF9E55-9923-4B27-BA72-E6207A23E07E}"/>
    <cellStyle name="Normal 4 5 2 3 2" xfId="3977" xr:uid="{F938B9BB-85AA-4E38-8729-30A918EFE696}"/>
    <cellStyle name="Normal 4 5 2 4" xfId="2947" xr:uid="{9FAEF8EC-B8C7-4CE9-A6FB-EE11026CA953}"/>
    <cellStyle name="Normal 4 5 3" xfId="698" xr:uid="{E0815453-B72B-481A-BB1F-DE87D3688816}"/>
    <cellStyle name="Normal 4 5 3 2" xfId="1225" xr:uid="{574F2660-CD0B-4E00-9B6F-8A56D771B6C2}"/>
    <cellStyle name="Normal 4 5 3 2 2" xfId="2255" xr:uid="{D8D2F07E-4238-4FD3-8967-81F8DDC37063}"/>
    <cellStyle name="Normal 4 5 3 2 2 2" xfId="4316" xr:uid="{AC681320-69C6-473E-AC71-E3ACE251250F}"/>
    <cellStyle name="Normal 4 5 3 2 3" xfId="3286" xr:uid="{90756481-209B-44E2-9AD8-D09DAB575D28}"/>
    <cellStyle name="Normal 4 5 3 3" xfId="1740" xr:uid="{1C56ABCC-1BC1-4B4A-85A5-761A556CFB4F}"/>
    <cellStyle name="Normal 4 5 3 3 2" xfId="3801" xr:uid="{9F08E24B-574B-43FE-9E2E-17774A5DC137}"/>
    <cellStyle name="Normal 4 5 3 4" xfId="2771" xr:uid="{87A595D5-6B6F-4415-BDDB-65C1E8109927}"/>
    <cellStyle name="Normal 4 6" xfId="339" xr:uid="{00000000-0005-0000-0000-00001B010000}"/>
    <cellStyle name="Normal 4 6 2" xfId="374" xr:uid="{00000000-0005-0000-0000-00001C010000}"/>
    <cellStyle name="Normal 4 6 2 2" xfId="405" xr:uid="{00000000-0005-0000-0000-00001D010000}"/>
    <cellStyle name="Normal 4 6 2 2 2" xfId="606" xr:uid="{A8858E6B-134A-494E-ABDC-CA7B7AD3DC34}"/>
    <cellStyle name="Normal 4 6 2 2 2 2" xfId="1153" xr:uid="{6F057447-81B1-434A-A1C5-A2CAC90B8955}"/>
    <cellStyle name="Normal 4 6 2 2 2 2 2" xfId="2184" xr:uid="{05E4C221-88FB-4971-AF2E-939FE759DA33}"/>
    <cellStyle name="Normal 4 6 2 2 2 2 2 2" xfId="4245" xr:uid="{AB809B0F-DEB9-4179-B663-6843AE5D67EB}"/>
    <cellStyle name="Normal 4 6 2 2 2 2 3" xfId="3215" xr:uid="{006A6064-7231-48AF-B2C3-627063D56CC0}"/>
    <cellStyle name="Normal 4 6 2 2 2 3" xfId="1669" xr:uid="{2E48F493-9CA3-4FF8-8A3D-48E3F7A7F8E7}"/>
    <cellStyle name="Normal 4 6 2 2 2 3 2" xfId="3730" xr:uid="{614FE45C-98ED-4B8C-87AD-3111FE59F7AF}"/>
    <cellStyle name="Normal 4 6 2 2 2 4" xfId="2700" xr:uid="{9B51A247-78F8-4054-A20E-DC077471CFE1}"/>
    <cellStyle name="Normal 4 6 2 2 3" xfId="1055" xr:uid="{FF578D23-FA28-40E4-BAB6-FE5AD297E79B}"/>
    <cellStyle name="Normal 4 6 2 2 3 2" xfId="2086" xr:uid="{A679A82C-AE5D-4566-B723-F6346C5E2744}"/>
    <cellStyle name="Normal 4 6 2 2 3 2 2" xfId="4147" xr:uid="{78F20946-CE68-4462-B191-94E41D7800A1}"/>
    <cellStyle name="Normal 4 6 2 2 3 3" xfId="3117" xr:uid="{7962B9CA-7CE1-47A1-A79E-C3A7A6AC1CD0}"/>
    <cellStyle name="Normal 4 6 2 2 4" xfId="1571" xr:uid="{8E555581-6050-4147-B55A-3AFADBAE1817}"/>
    <cellStyle name="Normal 4 6 2 2 4 2" xfId="3632" xr:uid="{D86E15A4-C1DF-4D98-B10F-D6E597246DB1}"/>
    <cellStyle name="Normal 4 6 2 2 5" xfId="2602" xr:uid="{FE3568F5-375B-4976-8290-B3A4261C4506}"/>
    <cellStyle name="Normal 4 6 2 2 6" xfId="508" xr:uid="{C4639D86-2077-44D5-BE46-7F3C2204D92D}"/>
    <cellStyle name="Normal 4 6 2 3" xfId="575" xr:uid="{6C81A3C2-7964-49B2-A536-62C30D2EAB45}"/>
    <cellStyle name="Normal 4 6 2 3 2" xfId="1122" xr:uid="{73658EEC-202E-472E-A687-1237FE3E277F}"/>
    <cellStyle name="Normal 4 6 2 3 2 2" xfId="2153" xr:uid="{6A611B95-281C-427B-9217-9D3ACB189993}"/>
    <cellStyle name="Normal 4 6 2 3 2 2 2" xfId="4214" xr:uid="{4A74A28B-7224-47FA-8A2C-F2D8D51D933B}"/>
    <cellStyle name="Normal 4 6 2 3 2 3" xfId="3184" xr:uid="{5337CB99-B467-457C-B8A8-06189C12A502}"/>
    <cellStyle name="Normal 4 6 2 3 3" xfId="1638" xr:uid="{8BBCF18A-4519-4860-BE6C-080712E0E8DD}"/>
    <cellStyle name="Normal 4 6 2 3 3 2" xfId="3699" xr:uid="{F77479CB-04A2-4414-9E84-DAAB1580959D}"/>
    <cellStyle name="Normal 4 6 2 3 4" xfId="2669" xr:uid="{3A52F44C-69D8-479A-BB5D-EC266E7663A0}"/>
    <cellStyle name="Normal 4 6 2 4" xfId="941" xr:uid="{1DD3D98F-6B15-4A47-950C-93B8E844833A}"/>
    <cellStyle name="Normal 4 6 2 4 2" xfId="1459" xr:uid="{D4F6FD70-A833-4445-9589-962A71F68DA2}"/>
    <cellStyle name="Normal 4 6 2 4 2 2" xfId="2489" xr:uid="{3A669D0A-4BE4-4034-A845-3AE85B76236A}"/>
    <cellStyle name="Normal 4 6 2 4 2 2 2" xfId="4550" xr:uid="{5C9B9A0D-65C1-44C8-ACA3-B1D9CC48913F}"/>
    <cellStyle name="Normal 4 6 2 4 2 3" xfId="3520" xr:uid="{FAE6D50D-204E-4B11-8610-0C63BE72648F}"/>
    <cellStyle name="Normal 4 6 2 4 3" xfId="1974" xr:uid="{BB014935-C32E-44DC-ADFE-1E500587DCBA}"/>
    <cellStyle name="Normal 4 6 2 4 3 2" xfId="4035" xr:uid="{654A1207-37DA-49D4-A1AF-AB3A3E0437C5}"/>
    <cellStyle name="Normal 4 6 2 4 4" xfId="3005" xr:uid="{D4D41654-63A1-4C87-AC8F-7131F0719C31}"/>
    <cellStyle name="Normal 4 6 2 5" xfId="1024" xr:uid="{CB45D757-290F-433E-A10B-CC8CA3A5EC28}"/>
    <cellStyle name="Normal 4 6 2 5 2" xfId="2055" xr:uid="{66C331E9-8175-45F0-8830-DCE5BA351ED2}"/>
    <cellStyle name="Normal 4 6 2 5 2 2" xfId="4116" xr:uid="{92922078-EEB8-4B9B-A8F4-0A8FB5CF1CB4}"/>
    <cellStyle name="Normal 4 6 2 5 3" xfId="3086" xr:uid="{FBF0167F-87BD-4598-84AD-F6959203E56E}"/>
    <cellStyle name="Normal 4 6 2 6" xfId="1540" xr:uid="{71D02D07-B13F-4487-91F9-2E4595904DA7}"/>
    <cellStyle name="Normal 4 6 2 6 2" xfId="3601" xr:uid="{2A5CA4E8-FC2E-4F9D-A2C5-874957E193FC}"/>
    <cellStyle name="Normal 4 6 2 7" xfId="2571" xr:uid="{2F78E00E-B1A9-4343-931B-E9C7B5CC2F30}"/>
    <cellStyle name="Normal 4 6 2 8" xfId="477" xr:uid="{96825268-CC88-4EC8-A879-B7FE22BDC95D}"/>
    <cellStyle name="Normal 4 6 3" xfId="390" xr:uid="{00000000-0005-0000-0000-00001E010000}"/>
    <cellStyle name="Normal 4 6 3 2" xfId="591" xr:uid="{205AC8C9-DB97-4769-B7C5-F5974624876A}"/>
    <cellStyle name="Normal 4 6 3 2 2" xfId="1138" xr:uid="{AFADE9FA-8BDD-4C05-9975-B2FD3C91A588}"/>
    <cellStyle name="Normal 4 6 3 2 2 2" xfId="2169" xr:uid="{720F22D7-D585-4FFB-8B73-6F5AFE3CD363}"/>
    <cellStyle name="Normal 4 6 3 2 2 2 2" xfId="4230" xr:uid="{14DA4280-D139-4B91-B57D-D62DC5D13C82}"/>
    <cellStyle name="Normal 4 6 3 2 2 3" xfId="3200" xr:uid="{E9C3FE79-EB95-404A-9EBA-607F8C8F385B}"/>
    <cellStyle name="Normal 4 6 3 2 3" xfId="1654" xr:uid="{FF90665E-BA47-42B8-86E6-215370C801CC}"/>
    <cellStyle name="Normal 4 6 3 2 3 2" xfId="3715" xr:uid="{62347C9C-2CDB-4A3D-A661-BDA1A81605A6}"/>
    <cellStyle name="Normal 4 6 3 2 4" xfId="2685" xr:uid="{6F28F664-A427-4E24-9679-5701D4E09E8A}"/>
    <cellStyle name="Normal 4 6 3 3" xfId="1040" xr:uid="{639F58E1-11A4-4E2F-82BF-2E3B05FF6593}"/>
    <cellStyle name="Normal 4 6 3 3 2" xfId="2071" xr:uid="{97C6D9C7-85F4-416F-8BCD-2F5B94A6FD74}"/>
    <cellStyle name="Normal 4 6 3 3 2 2" xfId="4132" xr:uid="{6F569D39-8083-4508-8356-8487B6BF6AC2}"/>
    <cellStyle name="Normal 4 6 3 3 3" xfId="3102" xr:uid="{2D6114D8-5F56-4E3F-8D31-78A1ED8AE024}"/>
    <cellStyle name="Normal 4 6 3 4" xfId="1556" xr:uid="{F6484BAD-AFC7-4700-AB8A-CF5B94B748B0}"/>
    <cellStyle name="Normal 4 6 3 4 2" xfId="3617" xr:uid="{B5A46CD9-C5E6-495A-B5C9-27864ECE1CA7}"/>
    <cellStyle name="Normal 4 6 3 5" xfId="2587" xr:uid="{577035CC-BF7A-433D-B092-DE33F5DDCF11}"/>
    <cellStyle name="Normal 4 6 3 6" xfId="493" xr:uid="{78D9A3B9-AF4F-4EE5-89B3-C5DC9D0570E3}"/>
    <cellStyle name="Normal 4 6 4" xfId="558" xr:uid="{BFD4A922-930A-48E6-921B-91F553779DA1}"/>
    <cellStyle name="Normal 4 6 4 2" xfId="1105" xr:uid="{982934A9-258B-4C93-B41E-D34EAFCEC619}"/>
    <cellStyle name="Normal 4 6 4 2 2" xfId="2136" xr:uid="{FC0A133D-A5AC-46F3-9CD9-990B2BA207E4}"/>
    <cellStyle name="Normal 4 6 4 2 2 2" xfId="4197" xr:uid="{5B5BE0EC-4E86-4000-9C71-0C49D2F88EE5}"/>
    <cellStyle name="Normal 4 6 4 2 3" xfId="3167" xr:uid="{E86907E8-F6AF-4AC0-9FE1-494BE3C771A8}"/>
    <cellStyle name="Normal 4 6 4 3" xfId="1621" xr:uid="{59FC8317-438D-4A91-BCC0-69DC37B2FFE3}"/>
    <cellStyle name="Normal 4 6 4 3 2" xfId="3682" xr:uid="{0A24FC95-6AFE-41DD-804A-64A78027FAF0}"/>
    <cellStyle name="Normal 4 6 4 4" xfId="2652" xr:uid="{5466F6A9-2336-495B-92D1-2D64F5E808A4}"/>
    <cellStyle name="Normal 4 6 5" xfId="756" xr:uid="{2589D7EC-705B-4412-A1F3-D7D132737468}"/>
    <cellStyle name="Normal 4 6 5 2" xfId="1283" xr:uid="{C88649CD-D358-46C5-A5BA-56DA7013EB6B}"/>
    <cellStyle name="Normal 4 6 5 2 2" xfId="2313" xr:uid="{E6BA1138-9CC8-4692-9486-1189E8A6082E}"/>
    <cellStyle name="Normal 4 6 5 2 2 2" xfId="4374" xr:uid="{6A70317E-4456-44A7-B3A5-E5DDAD522828}"/>
    <cellStyle name="Normal 4 6 5 2 3" xfId="3344" xr:uid="{DB08B9ED-1B3D-4D3E-A259-2010D01F8A70}"/>
    <cellStyle name="Normal 4 6 5 3" xfId="1798" xr:uid="{0A9859D3-4CF7-4C77-8735-DFD48AD671F8}"/>
    <cellStyle name="Normal 4 6 5 3 2" xfId="3859" xr:uid="{56D12498-099C-4A12-B590-CEEE0C63C7EE}"/>
    <cellStyle name="Normal 4 6 5 4" xfId="2829" xr:uid="{EFADEA36-6A18-4CAF-9E57-EEDC5C43FBC5}"/>
    <cellStyle name="Normal 4 6 6" xfId="1009" xr:uid="{15973F68-1023-44D6-8B45-AAC10A2D2B4B}"/>
    <cellStyle name="Normal 4 6 6 2" xfId="2040" xr:uid="{FF1C78E3-49A0-4E6C-AF95-5729E88AE206}"/>
    <cellStyle name="Normal 4 6 6 2 2" xfId="4101" xr:uid="{D8B1D597-6B57-4985-B7BD-FBABA0100B3D}"/>
    <cellStyle name="Normal 4 6 6 3" xfId="3071" xr:uid="{A3C9ED18-4956-49B8-A341-E2CD263633C2}"/>
    <cellStyle name="Normal 4 6 7" xfId="1525" xr:uid="{EC6846B0-B240-4301-8572-F946E08B0CD6}"/>
    <cellStyle name="Normal 4 6 7 2" xfId="3586" xr:uid="{AA01EF26-1116-4DEA-9A5F-0E80D0E5C9ED}"/>
    <cellStyle name="Normal 4 6 8" xfId="2556" xr:uid="{C7A2FBEC-64E4-4336-BBEE-A1BD1721AF8E}"/>
    <cellStyle name="Normal 4 6 9" xfId="460" xr:uid="{11931366-A4F3-4504-B388-0234DB55D64F}"/>
    <cellStyle name="Normal 4 7" xfId="350" xr:uid="{00000000-0005-0000-0000-00001F010000}"/>
    <cellStyle name="Normal 4 7 2" xfId="395" xr:uid="{00000000-0005-0000-0000-000020010000}"/>
    <cellStyle name="Normal 4 7 2 2" xfId="596" xr:uid="{40B32F08-CEC8-42A9-A9E9-9851F7D6D9C4}"/>
    <cellStyle name="Normal 4 7 2 2 2" xfId="1143" xr:uid="{1C61C654-4DEB-4867-898A-B53DAE02FF7C}"/>
    <cellStyle name="Normal 4 7 2 2 2 2" xfId="2174" xr:uid="{8B61E354-3BAB-4160-A76C-B168A46CCBC0}"/>
    <cellStyle name="Normal 4 7 2 2 2 2 2" xfId="4235" xr:uid="{B93B9C36-76C1-47EE-9CB0-BB897FA5C4FE}"/>
    <cellStyle name="Normal 4 7 2 2 2 3" xfId="3205" xr:uid="{AD5A5515-2FAD-4ADF-A4A7-4AF96702616D}"/>
    <cellStyle name="Normal 4 7 2 2 3" xfId="1659" xr:uid="{A2945CE8-F001-4430-9EE9-B0205F72190C}"/>
    <cellStyle name="Normal 4 7 2 2 3 2" xfId="3720" xr:uid="{DED83C55-FABB-4D68-A1A1-168B32832D60}"/>
    <cellStyle name="Normal 4 7 2 2 4" xfId="2690" xr:uid="{A1A55FA2-9CBF-44B9-B7F5-BD42CED14F37}"/>
    <cellStyle name="Normal 4 7 2 3" xfId="1045" xr:uid="{52717AA0-3777-481D-99C1-F7C1B3EB8E36}"/>
    <cellStyle name="Normal 4 7 2 3 2" xfId="2076" xr:uid="{7987A212-B3FD-4F47-A84A-894E3AB7DA5A}"/>
    <cellStyle name="Normal 4 7 2 3 2 2" xfId="4137" xr:uid="{0D412FD3-06C8-4C25-BE9E-B1DACCDDC478}"/>
    <cellStyle name="Normal 4 7 2 3 3" xfId="3107" xr:uid="{6B3EF78F-DE1C-40EA-9EDD-95A091E45DCE}"/>
    <cellStyle name="Normal 4 7 2 4" xfId="1561" xr:uid="{01AB8218-D0A2-42BB-B482-69499EA78D4B}"/>
    <cellStyle name="Normal 4 7 2 4 2" xfId="3622" xr:uid="{F66FE6E6-45C4-41A0-A62E-0601D963803C}"/>
    <cellStyle name="Normal 4 7 2 5" xfId="2592" xr:uid="{B0A7DC64-B386-4CBF-A8A1-02C7418932AF}"/>
    <cellStyle name="Normal 4 7 2 6" xfId="498" xr:uid="{C81DA173-63E9-42FC-B180-833FEFB8FB21}"/>
    <cellStyle name="Normal 4 7 3" xfId="565" xr:uid="{B5AAEBAC-B41C-4F71-A847-E9F130147DB7}"/>
    <cellStyle name="Normal 4 7 3 2" xfId="1112" xr:uid="{45B77A95-B47E-4516-9D01-1C860B788991}"/>
    <cellStyle name="Normal 4 7 3 2 2" xfId="2143" xr:uid="{59EA1B9E-BDF0-4998-959C-211C2D144C7B}"/>
    <cellStyle name="Normal 4 7 3 2 2 2" xfId="4204" xr:uid="{37AE8280-3C61-405B-9C63-8D14940CF844}"/>
    <cellStyle name="Normal 4 7 3 2 3" xfId="3174" xr:uid="{F36BBB93-7405-4FE1-8F27-626BBE7F5296}"/>
    <cellStyle name="Normal 4 7 3 3" xfId="1628" xr:uid="{9604EBE8-6303-4D2D-BB6F-F308FA2DA12A}"/>
    <cellStyle name="Normal 4 7 3 3 2" xfId="3689" xr:uid="{C7EBBDE6-1033-41C7-9BCD-0CAC04D5CF11}"/>
    <cellStyle name="Normal 4 7 3 4" xfId="2659" xr:uid="{0A4D0291-F457-43EE-A1BC-63C0A3339B30}"/>
    <cellStyle name="Normal 4 7 4" xfId="824" xr:uid="{9A948D44-A7C9-4703-A934-239A923C9873}"/>
    <cellStyle name="Normal 4 7 4 2" xfId="1342" xr:uid="{522345A7-9747-4D3D-B108-B17BA7368DD2}"/>
    <cellStyle name="Normal 4 7 4 2 2" xfId="2372" xr:uid="{056712EE-1989-42A8-BDC0-903DDFF9FD6F}"/>
    <cellStyle name="Normal 4 7 4 2 2 2" xfId="4433" xr:uid="{3FFF40F0-A548-4C4A-95E9-8358805397FB}"/>
    <cellStyle name="Normal 4 7 4 2 3" xfId="3403" xr:uid="{9404007F-F488-42B9-B24C-3DDF512B6BBB}"/>
    <cellStyle name="Normal 4 7 4 3" xfId="1857" xr:uid="{64BCA68D-BDA6-4A4C-98B3-7B130D676160}"/>
    <cellStyle name="Normal 4 7 4 3 2" xfId="3918" xr:uid="{279A2491-363A-42E8-9B6C-660BAF895360}"/>
    <cellStyle name="Normal 4 7 4 4" xfId="2888" xr:uid="{62DFEEC6-1984-4DFC-9C42-102EF132B1BB}"/>
    <cellStyle name="Normal 4 7 5" xfId="1014" xr:uid="{9D2FFEEF-80DF-418A-AF46-B24EDEB1526F}"/>
    <cellStyle name="Normal 4 7 5 2" xfId="2045" xr:uid="{9A23A1BC-AA39-4430-A02A-C954331BD179}"/>
    <cellStyle name="Normal 4 7 5 2 2" xfId="4106" xr:uid="{6F51D0D3-2979-4671-903D-CBD8C9617C85}"/>
    <cellStyle name="Normal 4 7 5 3" xfId="3076" xr:uid="{DE03FAF0-C82E-47DC-B4F5-ACBEA4DB6B42}"/>
    <cellStyle name="Normal 4 7 6" xfId="1530" xr:uid="{DBA3C4AE-920C-406F-B22A-0C7CE0A9AF39}"/>
    <cellStyle name="Normal 4 7 6 2" xfId="3591" xr:uid="{F93C8002-75ED-4C96-9198-A7E681B3C16E}"/>
    <cellStyle name="Normal 4 7 7" xfId="2561" xr:uid="{E663AD95-B7E6-4204-A4B3-95C67A92C0A3}"/>
    <cellStyle name="Normal 4 7 8" xfId="467" xr:uid="{2DD30CD5-CE70-47FB-A7EA-AB7BBCC29D93}"/>
    <cellStyle name="Normal 4 8" xfId="380" xr:uid="{00000000-0005-0000-0000-000021010000}"/>
    <cellStyle name="Normal 4 8 2" xfId="581" xr:uid="{3D2F20B8-5189-48C1-9610-E8BA87717710}"/>
    <cellStyle name="Normal 4 8 2 2" xfId="1128" xr:uid="{65D02336-1888-47CB-9452-91FBB39E3CB7}"/>
    <cellStyle name="Normal 4 8 2 2 2" xfId="2159" xr:uid="{FA73D24E-E281-454A-BFBC-4F91E87BE2E7}"/>
    <cellStyle name="Normal 4 8 2 2 2 2" xfId="4220" xr:uid="{ED116274-055A-4E31-AD8C-CE7B860ADAC6}"/>
    <cellStyle name="Normal 4 8 2 2 3" xfId="3190" xr:uid="{4B7AEFC9-C029-47A4-9B67-6CB4CF972FD3}"/>
    <cellStyle name="Normal 4 8 2 3" xfId="1644" xr:uid="{6E2BF8D2-78C0-4A1E-B5E0-2B2E6B79A299}"/>
    <cellStyle name="Normal 4 8 2 3 2" xfId="3705" xr:uid="{06BC0B7D-574F-4A39-BD9C-A09B2B393EF6}"/>
    <cellStyle name="Normal 4 8 2 4" xfId="2675" xr:uid="{B455EE04-70C8-4063-BE71-CC92AAF0331E}"/>
    <cellStyle name="Normal 4 8 3" xfId="1030" xr:uid="{C54CF18E-47B0-4C74-AB15-EF77CF8B5F42}"/>
    <cellStyle name="Normal 4 8 3 2" xfId="2061" xr:uid="{2E34872A-DE03-4EEB-BF29-DFEABA635711}"/>
    <cellStyle name="Normal 4 8 3 2 2" xfId="4122" xr:uid="{E962A8A4-646B-4826-80BE-79C980380F50}"/>
    <cellStyle name="Normal 4 8 3 3" xfId="3092" xr:uid="{2DA86FAD-6B9A-41C2-82C1-445C79983307}"/>
    <cellStyle name="Normal 4 8 4" xfId="1546" xr:uid="{1A8E3C35-5D30-45D2-A009-1BE8D129BECB}"/>
    <cellStyle name="Normal 4 8 4 2" xfId="3607" xr:uid="{C8908FF5-1519-4490-BCCC-BAC2202C3ED2}"/>
    <cellStyle name="Normal 4 8 5" xfId="2577" xr:uid="{AA41CC4D-91A0-455E-AAF6-EFFDB9C75640}"/>
    <cellStyle name="Normal 4 8 6" xfId="483" xr:uid="{89E64B8D-3B70-4C26-BC5C-B11C90785CD8}"/>
    <cellStyle name="Normal 4 9" xfId="520" xr:uid="{5E6DC0C4-B53E-44C2-B0C3-D7E18AB0F731}"/>
    <cellStyle name="Normal 4 9 2" xfId="1067" xr:uid="{9562FE3C-DC94-416A-9FA9-0C2E9DF079D3}"/>
    <cellStyle name="Normal 4 9 2 2" xfId="2098" xr:uid="{659FCA53-3A25-481B-9BBF-4BA7B4B196B2}"/>
    <cellStyle name="Normal 4 9 2 2 2" xfId="4159" xr:uid="{581E60F1-92E9-4178-BD59-798FB4D9ECE4}"/>
    <cellStyle name="Normal 4 9 2 3" xfId="3129" xr:uid="{0FD748EC-D142-4DF8-84A0-F0AE1B2F51DE}"/>
    <cellStyle name="Normal 4 9 3" xfId="1583" xr:uid="{F6B6644F-35EF-4956-ADE8-86DD974890E9}"/>
    <cellStyle name="Normal 4 9 3 2" xfId="3644" xr:uid="{8277AB12-98A5-448D-AC95-4E084F7EA5C6}"/>
    <cellStyle name="Normal 4 9 4" xfId="2614" xr:uid="{38FCE0FD-1A3F-4D52-BF9B-6A74C863BDAB}"/>
    <cellStyle name="Normal 5" xfId="174" xr:uid="{00000000-0005-0000-0000-000022010000}"/>
    <cellStyle name="Normal 5 2" xfId="260" xr:uid="{00000000-0005-0000-0000-000023010000}"/>
    <cellStyle name="Normal 5 2 2" xfId="363" xr:uid="{00000000-0005-0000-0000-000024010000}"/>
    <cellStyle name="Normal 5 3" xfId="626" xr:uid="{9937F84C-B592-4445-B591-5E1EE2B4A46A}"/>
    <cellStyle name="Normal 6" xfId="222" xr:uid="{00000000-0005-0000-0000-000025010000}"/>
    <cellStyle name="Normal 6 10" xfId="423" xr:uid="{2343D0F0-6D4B-4320-98AB-3A1ABCE8407D}"/>
    <cellStyle name="Normal 6 2" xfId="343" xr:uid="{00000000-0005-0000-0000-000026010000}"/>
    <cellStyle name="Normal 6 2 2" xfId="375" xr:uid="{00000000-0005-0000-0000-000027010000}"/>
    <cellStyle name="Normal 6 2 2 2" xfId="406" xr:uid="{00000000-0005-0000-0000-000028010000}"/>
    <cellStyle name="Normal 6 2 2 2 2" xfId="607" xr:uid="{723172E0-35DC-4FDC-B513-B7B780745A9B}"/>
    <cellStyle name="Normal 6 2 2 2 2 2" xfId="1154" xr:uid="{6579D714-BD77-4A12-9DC6-DE8FD8D3D6F5}"/>
    <cellStyle name="Normal 6 2 2 2 2 2 2" xfId="2185" xr:uid="{32F2C92F-754D-495E-AEDC-6E22CCEA19B7}"/>
    <cellStyle name="Normal 6 2 2 2 2 2 2 2" xfId="4246" xr:uid="{9D8990D0-9832-4F2F-9C8C-8D500392BB73}"/>
    <cellStyle name="Normal 6 2 2 2 2 2 3" xfId="3216" xr:uid="{69C36690-3533-4C08-BAAD-1F5054CF2BAD}"/>
    <cellStyle name="Normal 6 2 2 2 2 3" xfId="1670" xr:uid="{7388ACFA-8D8B-4F52-8A1B-39B64AA1C1C7}"/>
    <cellStyle name="Normal 6 2 2 2 2 3 2" xfId="3731" xr:uid="{37DEDF7A-2561-42E0-AC34-8AD8C750FAF5}"/>
    <cellStyle name="Normal 6 2 2 2 2 4" xfId="2701" xr:uid="{F105D616-CCFB-4B8B-BCDE-CF289B896BAA}"/>
    <cellStyle name="Normal 6 2 2 2 3" xfId="1056" xr:uid="{69C37E81-14FA-4EBB-AECE-ED96ACECD87E}"/>
    <cellStyle name="Normal 6 2 2 2 3 2" xfId="2087" xr:uid="{4D42FBE9-48E3-4123-9058-6648AC777361}"/>
    <cellStyle name="Normal 6 2 2 2 3 2 2" xfId="4148" xr:uid="{5B33737E-7804-4EBC-BB0A-2B27948F5207}"/>
    <cellStyle name="Normal 6 2 2 2 3 3" xfId="3118" xr:uid="{4BD163B2-FDE5-49DB-887E-021BE4700374}"/>
    <cellStyle name="Normal 6 2 2 2 4" xfId="1572" xr:uid="{5D5E4633-14F9-4FA2-B5F7-7995A821A44D}"/>
    <cellStyle name="Normal 6 2 2 2 4 2" xfId="3633" xr:uid="{38F6F5EE-69EE-49C9-823F-956BA93A29EE}"/>
    <cellStyle name="Normal 6 2 2 2 5" xfId="2603" xr:uid="{161F56D7-E641-41B9-B260-FCF6AC7190F7}"/>
    <cellStyle name="Normal 6 2 2 2 6" xfId="509" xr:uid="{884DE7FD-4C9E-4A6E-8683-6E72F6F3F717}"/>
    <cellStyle name="Normal 6 2 2 3" xfId="576" xr:uid="{BEEF34EC-3B91-4172-81B2-AD664F6357B5}"/>
    <cellStyle name="Normal 6 2 2 3 2" xfId="1123" xr:uid="{51A2FB01-71BB-4650-9430-E9968011E282}"/>
    <cellStyle name="Normal 6 2 2 3 2 2" xfId="2154" xr:uid="{9BA62285-BA39-4114-9361-292A60E182E1}"/>
    <cellStyle name="Normal 6 2 2 3 2 2 2" xfId="4215" xr:uid="{ADB5BFDF-1533-4DA5-AC8B-6C16F349BFEC}"/>
    <cellStyle name="Normal 6 2 2 3 2 3" xfId="3185" xr:uid="{60D8E19F-5C4B-4F6D-8812-83D47D7369A3}"/>
    <cellStyle name="Normal 6 2 2 3 3" xfId="1639" xr:uid="{29C366A9-6298-4118-A75B-AA62AAC6AE5A}"/>
    <cellStyle name="Normal 6 2 2 3 3 2" xfId="3700" xr:uid="{997B4E8D-0EE9-4102-9DA9-CE9A1782CCAE}"/>
    <cellStyle name="Normal 6 2 2 3 4" xfId="2670" xr:uid="{8B7F9B0E-16BE-413F-9BE4-B81581A87430}"/>
    <cellStyle name="Normal 6 2 2 4" xfId="1025" xr:uid="{9D1528E3-3361-4401-AC4F-ADBFAF8DB896}"/>
    <cellStyle name="Normal 6 2 2 4 2" xfId="2056" xr:uid="{6AD22BFD-A395-4E66-8815-9CE2D2D8337E}"/>
    <cellStyle name="Normal 6 2 2 4 2 2" xfId="4117" xr:uid="{ECFD0C33-4158-47C8-B75E-E9D00EAA8A3D}"/>
    <cellStyle name="Normal 6 2 2 4 3" xfId="3087" xr:uid="{6B993CFD-7222-41E7-90C3-89C40BDF2399}"/>
    <cellStyle name="Normal 6 2 2 5" xfId="1541" xr:uid="{C27E850C-BC5B-4359-B7CE-DC77DC9825F8}"/>
    <cellStyle name="Normal 6 2 2 5 2" xfId="3602" xr:uid="{B2D4A9B1-405E-4CDC-A782-6DBCC342C059}"/>
    <cellStyle name="Normal 6 2 2 6" xfId="2572" xr:uid="{73295418-BC8E-46AD-9BB1-E3A2D51405EE}"/>
    <cellStyle name="Normal 6 2 2 7" xfId="478" xr:uid="{C5D84999-A6EC-4E09-AD21-3586394282CE}"/>
    <cellStyle name="Normal 6 2 3" xfId="391" xr:uid="{00000000-0005-0000-0000-000029010000}"/>
    <cellStyle name="Normal 6 2 3 2" xfId="592" xr:uid="{F07495EB-7B36-488A-9886-CEA1336A0065}"/>
    <cellStyle name="Normal 6 2 3 2 2" xfId="1139" xr:uid="{4C0E03E0-39C4-4A99-995B-C06F819F249F}"/>
    <cellStyle name="Normal 6 2 3 2 2 2" xfId="2170" xr:uid="{4B6081F3-6729-4BE5-817A-E22B68C1B74C}"/>
    <cellStyle name="Normal 6 2 3 2 2 2 2" xfId="4231" xr:uid="{85270684-3A59-4E09-8216-8A5EDFA9BB63}"/>
    <cellStyle name="Normal 6 2 3 2 2 3" xfId="3201" xr:uid="{0BEF36E9-E833-430B-8635-7FC81D9EBB45}"/>
    <cellStyle name="Normal 6 2 3 2 3" xfId="1655" xr:uid="{E7B03C4D-7D8E-46CA-9208-8861D44487C1}"/>
    <cellStyle name="Normal 6 2 3 2 3 2" xfId="3716" xr:uid="{2AAB9AA1-C7D1-41CD-ABEA-8F3B5951FFC8}"/>
    <cellStyle name="Normal 6 2 3 2 4" xfId="2686" xr:uid="{4FD1F5BC-CC36-4F27-9AAC-109A19B8307F}"/>
    <cellStyle name="Normal 6 2 3 3" xfId="1041" xr:uid="{3B2C8D97-5C55-4372-96C5-DCFA5E4CCDBE}"/>
    <cellStyle name="Normal 6 2 3 3 2" xfId="2072" xr:uid="{F93DB510-8CB5-4CC0-A300-E4123BB7AD9B}"/>
    <cellStyle name="Normal 6 2 3 3 2 2" xfId="4133" xr:uid="{B2CC57FD-F90D-4F71-98C1-FA15A059E19C}"/>
    <cellStyle name="Normal 6 2 3 3 3" xfId="3103" xr:uid="{FD34BFE8-1C62-4162-B8F9-A50A56FD0926}"/>
    <cellStyle name="Normal 6 2 3 4" xfId="1557" xr:uid="{0AF9CF18-8BF3-4100-B2E5-6A2D0E970156}"/>
    <cellStyle name="Normal 6 2 3 4 2" xfId="3618" xr:uid="{2D259EB4-9EED-4AE4-94C8-4969C48BC97D}"/>
    <cellStyle name="Normal 6 2 3 5" xfId="2588" xr:uid="{A1DD7C62-E804-4046-B930-455F202F2930}"/>
    <cellStyle name="Normal 6 2 3 6" xfId="494" xr:uid="{FA2D1548-3B38-406B-BE51-8EFB92F6C1E3}"/>
    <cellStyle name="Normal 6 2 4" xfId="559" xr:uid="{B6664B80-C26E-470E-9273-C80FFEA92930}"/>
    <cellStyle name="Normal 6 2 4 2" xfId="1106" xr:uid="{1B233155-30E6-4C58-9858-61EA0AC1809F}"/>
    <cellStyle name="Normal 6 2 4 2 2" xfId="2137" xr:uid="{3B9B0266-467B-4DC3-8F81-C6615BB59C1C}"/>
    <cellStyle name="Normal 6 2 4 2 2 2" xfId="4198" xr:uid="{4E9D4B65-A904-4CEE-8780-2F544878A52B}"/>
    <cellStyle name="Normal 6 2 4 2 3" xfId="3168" xr:uid="{D36246D7-7B09-4D47-A081-D879385FB4CF}"/>
    <cellStyle name="Normal 6 2 4 3" xfId="1622" xr:uid="{439B94C3-C70C-44A7-828C-84D1600E0001}"/>
    <cellStyle name="Normal 6 2 4 3 2" xfId="3683" xr:uid="{1E27D82C-0D19-4D88-AE54-6B1D3999609F}"/>
    <cellStyle name="Normal 6 2 4 4" xfId="2653" xr:uid="{1FD74250-8B07-471C-9E4A-72B7D00A777E}"/>
    <cellStyle name="Normal 6 2 5" xfId="1010" xr:uid="{365FCF8C-F9D0-4514-8266-299881A106A9}"/>
    <cellStyle name="Normal 6 2 5 2" xfId="2041" xr:uid="{016DF7BB-5296-4929-B9C7-E954344149FF}"/>
    <cellStyle name="Normal 6 2 5 2 2" xfId="4102" xr:uid="{13AA8329-9EAF-4818-9082-6BAB36F22B4D}"/>
    <cellStyle name="Normal 6 2 5 3" xfId="3072" xr:uid="{1182F663-3DDC-41C4-A00B-884249D8FE5D}"/>
    <cellStyle name="Normal 6 2 6" xfId="1526" xr:uid="{DD4A05DC-6866-40D0-B8B1-C0357CCA26D6}"/>
    <cellStyle name="Normal 6 2 6 2" xfId="3587" xr:uid="{A4FD9E5A-B056-4C24-80A3-FF02C6546115}"/>
    <cellStyle name="Normal 6 2 7" xfId="2557" xr:uid="{E143DE8F-29CF-4FE7-AA97-AE64448ED25B}"/>
    <cellStyle name="Normal 6 2 8" xfId="461" xr:uid="{238CDF2B-C039-4CA1-86B3-9D920AD8EAE8}"/>
    <cellStyle name="Normal 6 3" xfId="359" xr:uid="{00000000-0005-0000-0000-00002A010000}"/>
    <cellStyle name="Normal 6 3 2" xfId="396" xr:uid="{00000000-0005-0000-0000-00002B010000}"/>
    <cellStyle name="Normal 6 3 2 2" xfId="597" xr:uid="{FBD103B0-89FE-482D-A6F5-A53544E09517}"/>
    <cellStyle name="Normal 6 3 2 2 2" xfId="1144" xr:uid="{D6260E21-97A0-4B31-83F4-48F881826A5F}"/>
    <cellStyle name="Normal 6 3 2 2 2 2" xfId="2175" xr:uid="{01D3F5A3-8B6E-4253-A9B6-0ECDA82A869D}"/>
    <cellStyle name="Normal 6 3 2 2 2 2 2" xfId="4236" xr:uid="{F61B9B64-A3BC-4FA2-89F1-182E517182BC}"/>
    <cellStyle name="Normal 6 3 2 2 2 3" xfId="3206" xr:uid="{ADB6C6C6-0CF9-4BCD-B064-C1E339AFC42D}"/>
    <cellStyle name="Normal 6 3 2 2 3" xfId="1660" xr:uid="{A1EF558D-7E5B-4895-8480-3D8AC789790B}"/>
    <cellStyle name="Normal 6 3 2 2 3 2" xfId="3721" xr:uid="{A7D3E56B-CF74-4745-B0C2-FB0527D7C0AC}"/>
    <cellStyle name="Normal 6 3 2 2 4" xfId="2691" xr:uid="{AD8F725B-7CFF-48A7-BB50-69183AF86B8E}"/>
    <cellStyle name="Normal 6 3 2 3" xfId="1046" xr:uid="{A872B09A-0B17-4472-834E-8CA00E790DE9}"/>
    <cellStyle name="Normal 6 3 2 3 2" xfId="2077" xr:uid="{4D247BC9-4134-47F4-A030-D57FF9C9FB97}"/>
    <cellStyle name="Normal 6 3 2 3 2 2" xfId="4138" xr:uid="{6489C057-A8EC-44D3-99A5-D04DCFBB4200}"/>
    <cellStyle name="Normal 6 3 2 3 3" xfId="3108" xr:uid="{7B081EB9-FCF6-4133-8F49-4E48903F7419}"/>
    <cellStyle name="Normal 6 3 2 4" xfId="1562" xr:uid="{C057940C-DDAE-4E2E-A589-80CC00FA1258}"/>
    <cellStyle name="Normal 6 3 2 4 2" xfId="3623" xr:uid="{FA419295-354A-491C-99AB-D3ED5EFA66F4}"/>
    <cellStyle name="Normal 6 3 2 5" xfId="2593" xr:uid="{E0BA2B4E-5240-4F8A-8D25-AD9435E88299}"/>
    <cellStyle name="Normal 6 3 2 6" xfId="499" xr:uid="{9BBAA2C5-60A9-43CA-8194-C605615678BF}"/>
    <cellStyle name="Normal 6 3 3" xfId="566" xr:uid="{3DAC9527-6E1C-4DA1-B949-B56D043E42B2}"/>
    <cellStyle name="Normal 6 3 3 2" xfId="1113" xr:uid="{22A92085-8B6A-4253-9085-E44D7C313133}"/>
    <cellStyle name="Normal 6 3 3 2 2" xfId="2144" xr:uid="{EAC0A17C-7E51-4790-9A27-BD714672E6D2}"/>
    <cellStyle name="Normal 6 3 3 2 2 2" xfId="4205" xr:uid="{506CFAE0-A86C-4E37-BB81-5FB942168EC3}"/>
    <cellStyle name="Normal 6 3 3 2 3" xfId="3175" xr:uid="{D5A21B79-A40D-46C5-AE0C-068CCB8E5969}"/>
    <cellStyle name="Normal 6 3 3 3" xfId="1629" xr:uid="{D360AC51-EC15-4465-B30A-E5DC1ADF300B}"/>
    <cellStyle name="Normal 6 3 3 3 2" xfId="3690" xr:uid="{75E8F26C-E268-408D-9915-80E64C58CA9F}"/>
    <cellStyle name="Normal 6 3 3 4" xfId="2660" xr:uid="{064051AA-096B-49D9-832C-EC3ABA973C2C}"/>
    <cellStyle name="Normal 6 3 4" xfId="1015" xr:uid="{0F6439E8-AC49-4F42-B10B-0E714CAA3D15}"/>
    <cellStyle name="Normal 6 3 4 2" xfId="2046" xr:uid="{AC6D1256-03E4-41F3-B0C7-03992AC3578D}"/>
    <cellStyle name="Normal 6 3 4 2 2" xfId="4107" xr:uid="{73DFB04C-E58D-4A1A-992F-139C14FDCD13}"/>
    <cellStyle name="Normal 6 3 4 3" xfId="3077" xr:uid="{65847C7F-1D08-4BA2-9810-A1F1255F2F7E}"/>
    <cellStyle name="Normal 6 3 5" xfId="1531" xr:uid="{F5C2E159-01D5-47FE-BCE3-E0D5FFD51CA7}"/>
    <cellStyle name="Normal 6 3 5 2" xfId="3592" xr:uid="{285FDDA4-AD45-4545-A5B7-F235E9B07BA2}"/>
    <cellStyle name="Normal 6 3 6" xfId="2562" xr:uid="{859989B8-4B73-4DEF-AE2E-3F0F45FF5E48}"/>
    <cellStyle name="Normal 6 3 7" xfId="468" xr:uid="{5A86CB93-F5C5-4C60-941F-78E34026CEB4}"/>
    <cellStyle name="Normal 6 4" xfId="381" xr:uid="{00000000-0005-0000-0000-00002C010000}"/>
    <cellStyle name="Normal 6 4 2" xfId="582" xr:uid="{4AA97AD5-1362-426A-BAFC-601B1A0609CE}"/>
    <cellStyle name="Normal 6 4 2 2" xfId="1129" xr:uid="{44E73CD8-A069-4D8C-A553-97F460B29AE8}"/>
    <cellStyle name="Normal 6 4 2 2 2" xfId="2160" xr:uid="{4D251E33-4EAB-4744-BB6D-06CA78BAA19A}"/>
    <cellStyle name="Normal 6 4 2 2 2 2" xfId="4221" xr:uid="{9ED45948-B887-4A46-809B-9F0886308557}"/>
    <cellStyle name="Normal 6 4 2 2 3" xfId="3191" xr:uid="{B34E969A-21C1-4600-A5B1-5FF7C17022D5}"/>
    <cellStyle name="Normal 6 4 2 3" xfId="1645" xr:uid="{64D48969-D1F8-4691-A4EE-2266A74C1DFB}"/>
    <cellStyle name="Normal 6 4 2 3 2" xfId="3706" xr:uid="{32005F6B-DDF8-421E-8C17-A170FEE3D7FF}"/>
    <cellStyle name="Normal 6 4 2 4" xfId="2676" xr:uid="{8B91585A-7292-49B1-A1ED-5A768BF30B83}"/>
    <cellStyle name="Normal 6 4 3" xfId="1031" xr:uid="{D3550EC8-73D4-4E29-AD8B-92F656573471}"/>
    <cellStyle name="Normal 6 4 3 2" xfId="2062" xr:uid="{32D3201C-E044-4189-A68C-8A43F8959BDA}"/>
    <cellStyle name="Normal 6 4 3 2 2" xfId="4123" xr:uid="{9A37182B-5C92-4DAF-B560-D742E29F2E83}"/>
    <cellStyle name="Normal 6 4 3 3" xfId="3093" xr:uid="{49BBBDE1-C706-4CDB-B49C-6402B87415CE}"/>
    <cellStyle name="Normal 6 4 4" xfId="1547" xr:uid="{3C0D7610-CD2D-473F-8C03-0B4627A31CF6}"/>
    <cellStyle name="Normal 6 4 4 2" xfId="3608" xr:uid="{76601944-8F92-488E-B63E-800EFCF676E1}"/>
    <cellStyle name="Normal 6 4 5" xfId="2578" xr:uid="{2DC9F219-D976-4FB5-8FEE-6355E74DDDB4}"/>
    <cellStyle name="Normal 6 4 6" xfId="484" xr:uid="{F9765622-ECC6-444B-B614-B4DBDFEB5948}"/>
    <cellStyle name="Normal 6 5" xfId="521" xr:uid="{2A3ACF39-8BB1-4D70-8FBB-D796582C52DC}"/>
    <cellStyle name="Normal 6 5 2" xfId="1068" xr:uid="{E553E447-F8AB-4584-A247-ECD9B7FDCD7E}"/>
    <cellStyle name="Normal 6 5 2 2" xfId="2099" xr:uid="{E0E4D085-03B2-488C-B7E7-68ADF94B1BE7}"/>
    <cellStyle name="Normal 6 5 2 2 2" xfId="4160" xr:uid="{746875A3-A0E3-4B7D-A7E8-8FF8CE92EDC1}"/>
    <cellStyle name="Normal 6 5 2 3" xfId="3130" xr:uid="{72A6658B-3146-4F9F-91BE-E1DAEE033174}"/>
    <cellStyle name="Normal 6 5 3" xfId="1584" xr:uid="{2A4FB8A2-2904-456A-93B6-1283E2556A92}"/>
    <cellStyle name="Normal 6 5 3 2" xfId="3645" xr:uid="{6E4975A4-E2A6-446C-AB8B-9F2F696DC844}"/>
    <cellStyle name="Normal 6 5 4" xfId="2615" xr:uid="{C9B99513-8F80-4D33-9B16-C68BA93E52A6}"/>
    <cellStyle name="Normal 6 6" xfId="627" xr:uid="{B2DEE87B-F8E6-4025-AA0B-C0021B151986}"/>
    <cellStyle name="Normal 6 7" xfId="999" xr:uid="{129B17FD-25EE-4638-9D2C-1C8A12900F42}"/>
    <cellStyle name="Normal 6 7 2" xfId="2030" xr:uid="{313D7B8C-9C10-474A-8951-00DF36FAA0B1}"/>
    <cellStyle name="Normal 6 7 2 2" xfId="4091" xr:uid="{747BEA39-7402-468D-8EEE-72BF1F39A569}"/>
    <cellStyle name="Normal 6 7 3" xfId="3061" xr:uid="{4837DCAD-BAE7-43F8-81BD-22E428B90FA1}"/>
    <cellStyle name="Normal 6 8" xfId="1515" xr:uid="{F31AE0B5-2761-4A74-A6DC-40CCB3C662AF}"/>
    <cellStyle name="Normal 6 8 2" xfId="3576" xr:uid="{A8CB2EEA-2C31-458E-A605-6A6765F07935}"/>
    <cellStyle name="Normal 6 9" xfId="2546" xr:uid="{F211018D-7909-4360-AD0A-292B86A40715}"/>
    <cellStyle name="Normal 7" xfId="272" xr:uid="{00000000-0005-0000-0000-00002D010000}"/>
    <cellStyle name="Normal 7 10" xfId="1519" xr:uid="{2015A2D1-1E0A-4EE3-A8DA-72261CDFB38C}"/>
    <cellStyle name="Normal 7 10 2" xfId="3580" xr:uid="{59CEC454-D133-4BC0-B6F7-A7CF7A2B64CF}"/>
    <cellStyle name="Normal 7 11" xfId="2550" xr:uid="{57770243-FA99-470E-853C-1905181D53F9}"/>
    <cellStyle name="Normal 7 12" xfId="428" xr:uid="{10F0D952-431F-475F-96DB-32EB81F98ADF}"/>
    <cellStyle name="Normal 7 2" xfId="345" xr:uid="{00000000-0005-0000-0000-00002E010000}"/>
    <cellStyle name="Normal 7 2 10" xfId="2559" xr:uid="{3132F130-A69F-4FE3-A09C-6282473F2E9A}"/>
    <cellStyle name="Normal 7 2 11" xfId="463" xr:uid="{960B9BFE-7D32-4AF8-ABA8-36DAE763ED48}"/>
    <cellStyle name="Normal 7 2 2" xfId="377" xr:uid="{00000000-0005-0000-0000-00002F010000}"/>
    <cellStyle name="Normal 7 2 2 10" xfId="480" xr:uid="{1616A2AB-1B94-4FFF-A9AC-CCE82841CC2B}"/>
    <cellStyle name="Normal 7 2 2 2" xfId="408" xr:uid="{00000000-0005-0000-0000-000030010000}"/>
    <cellStyle name="Normal 7 2 2 2 2" xfId="609" xr:uid="{CE56AA7F-89CC-47C6-968F-0E98FD8FF415}"/>
    <cellStyle name="Normal 7 2 2 2 2 2" xfId="933" xr:uid="{F296FA06-4980-44D8-9D01-DF5FD13B2F63}"/>
    <cellStyle name="Normal 7 2 2 2 2 2 2" xfId="1451" xr:uid="{A20C1304-EA49-4AE1-AD1D-0B7F7F4F949E}"/>
    <cellStyle name="Normal 7 2 2 2 2 2 2 2" xfId="2481" xr:uid="{C002C68B-1907-40EF-B6E5-AE05F88B134E}"/>
    <cellStyle name="Normal 7 2 2 2 2 2 2 2 2" xfId="4542" xr:uid="{A910AED3-D002-4F63-91E7-F2892C630D12}"/>
    <cellStyle name="Normal 7 2 2 2 2 2 2 3" xfId="3512" xr:uid="{9388DD99-8260-42B4-BED4-E1B653088133}"/>
    <cellStyle name="Normal 7 2 2 2 2 2 3" xfId="1966" xr:uid="{A6FA6822-CC7D-4728-AA4A-A56E6F77BA88}"/>
    <cellStyle name="Normal 7 2 2 2 2 2 3 2" xfId="4027" xr:uid="{5F7ECC2E-353C-4C6F-8445-8C45DDAB02FA}"/>
    <cellStyle name="Normal 7 2 2 2 2 2 4" xfId="2997" xr:uid="{01060189-5541-4D6E-B481-8BD7157868DB}"/>
    <cellStyle name="Normal 7 2 2 2 2 3" xfId="748" xr:uid="{1A28A793-21AF-4A0B-90E1-277E5678C581}"/>
    <cellStyle name="Normal 7 2 2 2 2 3 2" xfId="1275" xr:uid="{CD55D355-03DE-4B31-A6EE-84451D3DE79E}"/>
    <cellStyle name="Normal 7 2 2 2 2 3 2 2" xfId="2305" xr:uid="{CA19C8AF-1627-487D-96F3-A8E5AD7BAB3D}"/>
    <cellStyle name="Normal 7 2 2 2 2 3 2 2 2" xfId="4366" xr:uid="{66D42714-5DA2-44CA-90C6-498B988E40AF}"/>
    <cellStyle name="Normal 7 2 2 2 2 3 2 3" xfId="3336" xr:uid="{E2F7589A-E037-4E3F-915B-DA9506D7915B}"/>
    <cellStyle name="Normal 7 2 2 2 2 3 3" xfId="1790" xr:uid="{76C9805B-E26E-4FD0-829F-515EC79B73E8}"/>
    <cellStyle name="Normal 7 2 2 2 2 3 3 2" xfId="3851" xr:uid="{DACC2276-73A5-46E3-92DE-13ED400B91DE}"/>
    <cellStyle name="Normal 7 2 2 2 2 3 4" xfId="2821" xr:uid="{D12C6886-836F-4CD3-91FC-E17F793FB470}"/>
    <cellStyle name="Normal 7 2 2 2 2 4" xfId="1156" xr:uid="{3C97B889-B7F8-4BC4-AF5B-2F2A6E8C0001}"/>
    <cellStyle name="Normal 7 2 2 2 2 4 2" xfId="2187" xr:uid="{C3BA5C24-92AA-4274-A4DD-6D18140BA0BD}"/>
    <cellStyle name="Normal 7 2 2 2 2 4 2 2" xfId="4248" xr:uid="{BF198069-AA7C-48FA-B64C-C544A2FFEE39}"/>
    <cellStyle name="Normal 7 2 2 2 2 4 3" xfId="3218" xr:uid="{FC5D1DF6-FD9B-4EF8-B733-E5C644B6AE55}"/>
    <cellStyle name="Normal 7 2 2 2 2 5" xfId="1672" xr:uid="{630A055D-47A9-47EC-8D41-8BBE3212D0EF}"/>
    <cellStyle name="Normal 7 2 2 2 2 5 2" xfId="3733" xr:uid="{0625186F-2675-4438-A1D3-27CB7EA7BD73}"/>
    <cellStyle name="Normal 7 2 2 2 2 6" xfId="2703" xr:uid="{B9A61587-B1B8-40D8-B81C-8719660F43DC}"/>
    <cellStyle name="Normal 7 2 2 2 3" xfId="812" xr:uid="{BF1C1D81-A186-45DA-85AE-9F3DC74DE604}"/>
    <cellStyle name="Normal 7 2 2 2 3 2" xfId="992" xr:uid="{28845AEA-1C16-4E1D-BE23-01829DF8E9BF}"/>
    <cellStyle name="Normal 7 2 2 2 3 2 2" xfId="1509" xr:uid="{19E107C0-0F4A-4003-94E0-4D5C54136284}"/>
    <cellStyle name="Normal 7 2 2 2 3 2 2 2" xfId="2539" xr:uid="{3910998F-40EB-4681-A294-7BEB851BEB16}"/>
    <cellStyle name="Normal 7 2 2 2 3 2 2 2 2" xfId="4600" xr:uid="{674D5741-8A82-4313-A805-8B05F7C8FCF8}"/>
    <cellStyle name="Normal 7 2 2 2 3 2 2 3" xfId="3570" xr:uid="{5B8C6FFE-CB4A-49DD-BB2A-74AF909487FB}"/>
    <cellStyle name="Normal 7 2 2 2 3 2 3" xfId="2024" xr:uid="{C0F42EFF-9732-4D00-BD94-250E9CE35034}"/>
    <cellStyle name="Normal 7 2 2 2 3 2 3 2" xfId="4085" xr:uid="{CD4ACD93-6028-4897-ADD4-C61C30D355F6}"/>
    <cellStyle name="Normal 7 2 2 2 3 2 4" xfId="3055" xr:uid="{8C2015D6-2EFA-46A4-B0EF-FA4B38A9EA79}"/>
    <cellStyle name="Normal 7 2 2 2 3 3" xfId="1333" xr:uid="{62BF7251-FCF9-46E2-8834-F0D8FADF4D09}"/>
    <cellStyle name="Normal 7 2 2 2 3 3 2" xfId="2363" xr:uid="{DBAC1709-AB9F-4A7E-B3C6-694D7E9F4BB0}"/>
    <cellStyle name="Normal 7 2 2 2 3 3 2 2" xfId="4424" xr:uid="{FEBD8F82-1136-4FD4-8F27-51808FD6D8B7}"/>
    <cellStyle name="Normal 7 2 2 2 3 3 3" xfId="3394" xr:uid="{227963F6-2F7B-4DA4-AF73-AF6514D74529}"/>
    <cellStyle name="Normal 7 2 2 2 3 4" xfId="1848" xr:uid="{F5AD6704-9B64-4DF8-8116-436A6C76BD9B}"/>
    <cellStyle name="Normal 7 2 2 2 3 4 2" xfId="3909" xr:uid="{F4AFBD4F-1921-4C61-88EB-A81724438AAE}"/>
    <cellStyle name="Normal 7 2 2 2 3 5" xfId="2879" xr:uid="{52F22760-4F01-4CB6-B4AA-45545568F391}"/>
    <cellStyle name="Normal 7 2 2 2 4" xfId="874" xr:uid="{596B13EE-7552-4398-A5F0-BC0056037C79}"/>
    <cellStyle name="Normal 7 2 2 2 4 2" xfId="1392" xr:uid="{56D723C4-50F3-41AB-A34D-2A6FF5056FC9}"/>
    <cellStyle name="Normal 7 2 2 2 4 2 2" xfId="2422" xr:uid="{B366CE6E-5350-45E3-AC53-88B628332840}"/>
    <cellStyle name="Normal 7 2 2 2 4 2 2 2" xfId="4483" xr:uid="{15306A11-B143-465D-BE05-7742775C5AD2}"/>
    <cellStyle name="Normal 7 2 2 2 4 2 3" xfId="3453" xr:uid="{4F1F4D13-854D-4E8F-A97E-F07462EE833E}"/>
    <cellStyle name="Normal 7 2 2 2 4 3" xfId="1907" xr:uid="{223EA52E-BB64-4A2F-9B5C-E64741FF2779}"/>
    <cellStyle name="Normal 7 2 2 2 4 3 2" xfId="3968" xr:uid="{21D00321-D26A-45ED-8685-7CBA6B8B7F53}"/>
    <cellStyle name="Normal 7 2 2 2 4 4" xfId="2938" xr:uid="{3F090CAB-EF8E-4FEF-B9D4-09F3FB586968}"/>
    <cellStyle name="Normal 7 2 2 2 5" xfId="689" xr:uid="{BD582032-A587-47E7-95F0-43815C855242}"/>
    <cellStyle name="Normal 7 2 2 2 5 2" xfId="1216" xr:uid="{83D56690-282B-484A-BB35-DE1210444EFA}"/>
    <cellStyle name="Normal 7 2 2 2 5 2 2" xfId="2246" xr:uid="{6CEED6CB-D2FF-4DD8-94EC-3A72F4B24052}"/>
    <cellStyle name="Normal 7 2 2 2 5 2 2 2" xfId="4307" xr:uid="{DC651D2F-2370-4E19-903B-229B0FFF1408}"/>
    <cellStyle name="Normal 7 2 2 2 5 2 3" xfId="3277" xr:uid="{C343A5DE-FE96-4612-B594-7E8BF29D2047}"/>
    <cellStyle name="Normal 7 2 2 2 5 3" xfId="1731" xr:uid="{081CD37B-5A61-4CE5-9694-4BF0501CFA8E}"/>
    <cellStyle name="Normal 7 2 2 2 5 3 2" xfId="3792" xr:uid="{AC575E3A-49C9-49C3-B716-94F94FDA9860}"/>
    <cellStyle name="Normal 7 2 2 2 5 4" xfId="2762" xr:uid="{BA1DCF03-81AA-4CA5-9329-D41E0945A98C}"/>
    <cellStyle name="Normal 7 2 2 2 6" xfId="1058" xr:uid="{D257C589-EE9B-4089-A5CD-6BA4A1060042}"/>
    <cellStyle name="Normal 7 2 2 2 6 2" xfId="2089" xr:uid="{64C5F551-25E7-4650-818A-B9D5900DFCCB}"/>
    <cellStyle name="Normal 7 2 2 2 6 2 2" xfId="4150" xr:uid="{E9B4EC4F-3D98-41F2-A701-BA55ED91A1C3}"/>
    <cellStyle name="Normal 7 2 2 2 6 3" xfId="3120" xr:uid="{8BD2CC8A-E109-44AD-9488-CFFE8CF6FCD4}"/>
    <cellStyle name="Normal 7 2 2 2 7" xfId="1574" xr:uid="{28761110-B461-4016-8E97-6039E44D9DDB}"/>
    <cellStyle name="Normal 7 2 2 2 7 2" xfId="3635" xr:uid="{B5D6A6CB-9C83-464F-A846-60C754E95E96}"/>
    <cellStyle name="Normal 7 2 2 2 8" xfId="2605" xr:uid="{DC773018-861C-48BB-8E40-F55A011358EC}"/>
    <cellStyle name="Normal 7 2 2 2 9" xfId="511" xr:uid="{0A9CC325-7C40-44B9-86EE-8E4E081E32C9}"/>
    <cellStyle name="Normal 7 2 2 3" xfId="578" xr:uid="{B1DBD37E-E188-4F97-ACA8-D0A377079C90}"/>
    <cellStyle name="Normal 7 2 2 3 2" xfId="904" xr:uid="{48E03DC1-8A11-461C-9829-3015B58C4C07}"/>
    <cellStyle name="Normal 7 2 2 3 2 2" xfId="1422" xr:uid="{670855D9-C76D-44DC-901C-91BB31940F9A}"/>
    <cellStyle name="Normal 7 2 2 3 2 2 2" xfId="2452" xr:uid="{08E6ED2A-59B5-44FB-BE0D-615B783C9E34}"/>
    <cellStyle name="Normal 7 2 2 3 2 2 2 2" xfId="4513" xr:uid="{7CE81DA9-3361-4F8E-B33C-8E5201F8F8B3}"/>
    <cellStyle name="Normal 7 2 2 3 2 2 3" xfId="3483" xr:uid="{5A82813B-6B03-4360-ABAE-14CDDF19351F}"/>
    <cellStyle name="Normal 7 2 2 3 2 3" xfId="1937" xr:uid="{B7C0DDA7-EA1E-40B0-8A6B-4E164458F478}"/>
    <cellStyle name="Normal 7 2 2 3 2 3 2" xfId="3998" xr:uid="{0A961EBD-9D1E-47A9-9412-6ACD8CA1CD6C}"/>
    <cellStyle name="Normal 7 2 2 3 2 4" xfId="2968" xr:uid="{5FE11BF4-6291-4A63-A27E-BC69FC7EAB9B}"/>
    <cellStyle name="Normal 7 2 2 3 3" xfId="719" xr:uid="{19C05603-FAA1-45B7-914E-3D4FB736E1FA}"/>
    <cellStyle name="Normal 7 2 2 3 3 2" xfId="1246" xr:uid="{081F79C0-7DB9-4077-994E-ACC4D72739AE}"/>
    <cellStyle name="Normal 7 2 2 3 3 2 2" xfId="2276" xr:uid="{5FF2628F-0125-463B-BEC9-8769EBE1F57D}"/>
    <cellStyle name="Normal 7 2 2 3 3 2 2 2" xfId="4337" xr:uid="{41149D74-725B-4194-935A-FA50873AC5F1}"/>
    <cellStyle name="Normal 7 2 2 3 3 2 3" xfId="3307" xr:uid="{FF0142A3-4A67-4E98-9D74-9577E99F91AF}"/>
    <cellStyle name="Normal 7 2 2 3 3 3" xfId="1761" xr:uid="{84BB67CE-00F5-4692-B1EE-2BF0E6016902}"/>
    <cellStyle name="Normal 7 2 2 3 3 3 2" xfId="3822" xr:uid="{73E10522-D283-4529-A5FA-EC59F3F86420}"/>
    <cellStyle name="Normal 7 2 2 3 3 4" xfId="2792" xr:uid="{83D1685C-7602-423E-B00E-8F8B8A5C1BFF}"/>
    <cellStyle name="Normal 7 2 2 3 4" xfId="1125" xr:uid="{98E0835A-7519-41BC-81ED-4EE74E60892E}"/>
    <cellStyle name="Normal 7 2 2 3 4 2" xfId="2156" xr:uid="{968818E5-B76E-4AEC-9710-38F9C1F28A3B}"/>
    <cellStyle name="Normal 7 2 2 3 4 2 2" xfId="4217" xr:uid="{DC2CC0A5-524A-4A3E-BF74-3274F811884F}"/>
    <cellStyle name="Normal 7 2 2 3 4 3" xfId="3187" xr:uid="{B50D302F-32C0-4193-B8A3-8FBA0C12D733}"/>
    <cellStyle name="Normal 7 2 2 3 5" xfId="1641" xr:uid="{4E9D6C1E-999B-4467-8084-D13F2B4E786A}"/>
    <cellStyle name="Normal 7 2 2 3 5 2" xfId="3702" xr:uid="{8E6CD795-0DCD-4E59-A077-26A137C5CC25}"/>
    <cellStyle name="Normal 7 2 2 3 6" xfId="2672" xr:uid="{608CF0BD-570E-48BF-81F8-AC8E8173A07D}"/>
    <cellStyle name="Normal 7 2 2 4" xfId="777" xr:uid="{0AB31FC5-F234-43E5-AF06-A2DC69346042}"/>
    <cellStyle name="Normal 7 2 2 4 2" xfId="962" xr:uid="{78146B9B-5248-46EF-BCCD-84ACF66C9AD0}"/>
    <cellStyle name="Normal 7 2 2 4 2 2" xfId="1480" xr:uid="{63F4A068-D7B9-40A2-9F44-0A83631B55B6}"/>
    <cellStyle name="Normal 7 2 2 4 2 2 2" xfId="2510" xr:uid="{ABE5B4E6-8466-420C-9F33-3479D0606682}"/>
    <cellStyle name="Normal 7 2 2 4 2 2 2 2" xfId="4571" xr:uid="{9294C08A-6B88-4B1E-B943-F6E2287E00DA}"/>
    <cellStyle name="Normal 7 2 2 4 2 2 3" xfId="3541" xr:uid="{EF4CD851-E8BE-4CA0-8EBE-27C2CD62BFE5}"/>
    <cellStyle name="Normal 7 2 2 4 2 3" xfId="1995" xr:uid="{402F2C74-30C9-4CEF-B688-92B6E50B90B8}"/>
    <cellStyle name="Normal 7 2 2 4 2 3 2" xfId="4056" xr:uid="{B37834A6-3240-465E-8A1B-9E326BCD6B57}"/>
    <cellStyle name="Normal 7 2 2 4 2 4" xfId="3026" xr:uid="{71B12FB3-7639-4E7A-BD73-45BEA688903F}"/>
    <cellStyle name="Normal 7 2 2 4 3" xfId="1304" xr:uid="{E3F86400-9F26-4E0C-9FDD-17B6CD17428F}"/>
    <cellStyle name="Normal 7 2 2 4 3 2" xfId="2334" xr:uid="{17CD0169-ECA3-43F9-90B2-ABF9B61FA28B}"/>
    <cellStyle name="Normal 7 2 2 4 3 2 2" xfId="4395" xr:uid="{F8A91F91-F0A4-45BE-A9CB-A5297D06D3B7}"/>
    <cellStyle name="Normal 7 2 2 4 3 3" xfId="3365" xr:uid="{C34AC190-E6D2-46DE-B5CF-560DFE8C83DB}"/>
    <cellStyle name="Normal 7 2 2 4 4" xfId="1819" xr:uid="{57D3F7C5-645F-4974-B643-7BF4B2841AA7}"/>
    <cellStyle name="Normal 7 2 2 4 4 2" xfId="3880" xr:uid="{20825861-C3A6-4E8D-9309-7DB4C0ADA6EC}"/>
    <cellStyle name="Normal 7 2 2 4 5" xfId="2850" xr:uid="{67433FD9-CE3A-4E1E-ACB2-A8A54AE873B5}"/>
    <cellStyle name="Normal 7 2 2 5" xfId="845" xr:uid="{1943FD61-722B-4B55-B96F-84187F8F896C}"/>
    <cellStyle name="Normal 7 2 2 5 2" xfId="1363" xr:uid="{C267BAAD-755F-4F1A-A194-37FCFA1A6861}"/>
    <cellStyle name="Normal 7 2 2 5 2 2" xfId="2393" xr:uid="{1D950609-6321-4893-8CAF-7AA7303A0AC4}"/>
    <cellStyle name="Normal 7 2 2 5 2 2 2" xfId="4454" xr:uid="{FD74BBD3-BD19-400A-A9C3-A547A4DB69BC}"/>
    <cellStyle name="Normal 7 2 2 5 2 3" xfId="3424" xr:uid="{1CD109D0-201F-4B01-843F-91139AD79FE6}"/>
    <cellStyle name="Normal 7 2 2 5 3" xfId="1878" xr:uid="{5C264B5C-E50A-400B-8904-2F0162FBA349}"/>
    <cellStyle name="Normal 7 2 2 5 3 2" xfId="3939" xr:uid="{5047D9D1-504C-42FD-8CFF-DF51E771214E}"/>
    <cellStyle name="Normal 7 2 2 5 4" xfId="2909" xr:uid="{40718BCC-407B-4C4C-BC6C-BF8020F737C4}"/>
    <cellStyle name="Normal 7 2 2 6" xfId="656" xr:uid="{879F3D1F-2A31-45C9-8408-8D2DF14B7BBC}"/>
    <cellStyle name="Normal 7 2 2 6 2" xfId="1187" xr:uid="{7259046B-50E7-4521-A941-942783C5184A}"/>
    <cellStyle name="Normal 7 2 2 6 2 2" xfId="2217" xr:uid="{EACF5C81-B982-4967-9AC1-2349BC86A16B}"/>
    <cellStyle name="Normal 7 2 2 6 2 2 2" xfId="4278" xr:uid="{882E089B-A859-45D1-85A8-74920404102D}"/>
    <cellStyle name="Normal 7 2 2 6 2 3" xfId="3248" xr:uid="{E660D9ED-0174-4B65-98E0-45760C31C268}"/>
    <cellStyle name="Normal 7 2 2 6 3" xfId="1702" xr:uid="{BB05E310-3F17-4039-A3CE-10DDD4D67C5F}"/>
    <cellStyle name="Normal 7 2 2 6 3 2" xfId="3763" xr:uid="{23841738-478E-4EAF-A7F8-8075027475C6}"/>
    <cellStyle name="Normal 7 2 2 6 4" xfId="2733" xr:uid="{D2A2A889-C0CA-4A72-9A15-F53E9403D31E}"/>
    <cellStyle name="Normal 7 2 2 7" xfId="1027" xr:uid="{8BCACA3D-E1E6-4B3A-B572-FB300A3AE905}"/>
    <cellStyle name="Normal 7 2 2 7 2" xfId="2058" xr:uid="{42C21F19-BEA5-4FD1-906F-E6AB2ED605C4}"/>
    <cellStyle name="Normal 7 2 2 7 2 2" xfId="4119" xr:uid="{771DD5C0-AC09-4A70-9FC0-6BB25FA29702}"/>
    <cellStyle name="Normal 7 2 2 7 3" xfId="3089" xr:uid="{57D23CB4-714E-410F-8A57-6F6D6A6BE8B6}"/>
    <cellStyle name="Normal 7 2 2 8" xfId="1543" xr:uid="{C27997ED-E327-43E2-8C9F-A05F189BFB7D}"/>
    <cellStyle name="Normal 7 2 2 8 2" xfId="3604" xr:uid="{201F20DF-CA5C-475A-B80C-168AAEBF4ADB}"/>
    <cellStyle name="Normal 7 2 2 9" xfId="2574" xr:uid="{F208AEB2-4726-454C-B377-F2A2CB631471}"/>
    <cellStyle name="Normal 7 2 3" xfId="393" xr:uid="{00000000-0005-0000-0000-000031010000}"/>
    <cellStyle name="Normal 7 2 3 2" xfId="594" xr:uid="{B83C278D-3A2B-4B04-8513-096E5A382ACE}"/>
    <cellStyle name="Normal 7 2 3 2 2" xfId="917" xr:uid="{9202345E-4E6A-4DFA-A805-791E697B69B2}"/>
    <cellStyle name="Normal 7 2 3 2 2 2" xfId="1435" xr:uid="{C7E0D9EA-585B-4ABF-9B61-35CFB7D45B52}"/>
    <cellStyle name="Normal 7 2 3 2 2 2 2" xfId="2465" xr:uid="{816004E2-E4B8-4823-B0CE-B999B6D29582}"/>
    <cellStyle name="Normal 7 2 3 2 2 2 2 2" xfId="4526" xr:uid="{2624B4A8-B5A4-4BC1-9938-A229185B5A9D}"/>
    <cellStyle name="Normal 7 2 3 2 2 2 3" xfId="3496" xr:uid="{FCD5AD20-77EB-4A0F-8AE0-845DB160ED49}"/>
    <cellStyle name="Normal 7 2 3 2 2 3" xfId="1950" xr:uid="{3E514001-A1CD-48C1-B104-14C47FD0EA41}"/>
    <cellStyle name="Normal 7 2 3 2 2 3 2" xfId="4011" xr:uid="{0C1BC698-9275-4A1F-B728-93A99DE6561C}"/>
    <cellStyle name="Normal 7 2 3 2 2 4" xfId="2981" xr:uid="{1E9CD062-70DE-48DF-A69F-0A72A9A6E7A7}"/>
    <cellStyle name="Normal 7 2 3 2 3" xfId="732" xr:uid="{7346B93A-286F-4E8F-B9DB-2B164A5568F4}"/>
    <cellStyle name="Normal 7 2 3 2 3 2" xfId="1259" xr:uid="{8806EAF7-0511-458B-A711-99BCED32D252}"/>
    <cellStyle name="Normal 7 2 3 2 3 2 2" xfId="2289" xr:uid="{4D50B93A-D169-43F8-B64B-4BA07E2CF724}"/>
    <cellStyle name="Normal 7 2 3 2 3 2 2 2" xfId="4350" xr:uid="{FEDBAA9C-20C7-4848-B410-11A41E253C43}"/>
    <cellStyle name="Normal 7 2 3 2 3 2 3" xfId="3320" xr:uid="{F68C6341-4333-4726-BAE6-95FF3A1A8082}"/>
    <cellStyle name="Normal 7 2 3 2 3 3" xfId="1774" xr:uid="{3ED0778F-295B-4686-83EE-A513EA4C45BC}"/>
    <cellStyle name="Normal 7 2 3 2 3 3 2" xfId="3835" xr:uid="{E94671B9-1935-4775-9176-1D988C604FEA}"/>
    <cellStyle name="Normal 7 2 3 2 3 4" xfId="2805" xr:uid="{4B3333A5-B8C3-4DBB-879D-2AA1F94E80A2}"/>
    <cellStyle name="Normal 7 2 3 2 4" xfId="1141" xr:uid="{68F84B46-3AB2-4EE1-B517-69ADD1520120}"/>
    <cellStyle name="Normal 7 2 3 2 4 2" xfId="2172" xr:uid="{42FC5BE4-5F59-4181-A176-BE27382C4498}"/>
    <cellStyle name="Normal 7 2 3 2 4 2 2" xfId="4233" xr:uid="{BAB33360-686F-4EB1-83D1-43596FB9C931}"/>
    <cellStyle name="Normal 7 2 3 2 4 3" xfId="3203" xr:uid="{AC8449B0-B0DE-4CF6-8660-1D34DCB708B7}"/>
    <cellStyle name="Normal 7 2 3 2 5" xfId="1657" xr:uid="{01C1CDF4-E6A5-47C0-AEA1-2F413B9EA906}"/>
    <cellStyle name="Normal 7 2 3 2 5 2" xfId="3718" xr:uid="{B14F8D68-24CD-486F-86AF-5155FE3AFBF0}"/>
    <cellStyle name="Normal 7 2 3 2 6" xfId="2688" xr:uid="{AE0EAAB3-D168-4667-960B-655247175C2C}"/>
    <cellStyle name="Normal 7 2 3 3" xfId="801" xr:uid="{F168D54A-ADFC-476A-AC40-FAF8B29BD7B2}"/>
    <cellStyle name="Normal 7 2 3 3 2" xfId="981" xr:uid="{D5BAF145-6BF8-4E4C-B94D-A82E1D7C8585}"/>
    <cellStyle name="Normal 7 2 3 3 2 2" xfId="1498" xr:uid="{9FA5305E-7608-4C15-91D6-6E2074B3F875}"/>
    <cellStyle name="Normal 7 2 3 3 2 2 2" xfId="2528" xr:uid="{AEE058B5-EF20-481A-A8DB-E450FC9D1B30}"/>
    <cellStyle name="Normal 7 2 3 3 2 2 2 2" xfId="4589" xr:uid="{C05726F5-200D-49A7-950D-7339EE77DF20}"/>
    <cellStyle name="Normal 7 2 3 3 2 2 3" xfId="3559" xr:uid="{BCADCC43-A64D-4145-AA13-6FE8CC40442E}"/>
    <cellStyle name="Normal 7 2 3 3 2 3" xfId="2013" xr:uid="{6883C77F-2417-4C5A-806E-016ED9EB9150}"/>
    <cellStyle name="Normal 7 2 3 3 2 3 2" xfId="4074" xr:uid="{C831ECF5-CA15-4A8F-9CDD-8AC40979AD4E}"/>
    <cellStyle name="Normal 7 2 3 3 2 4" xfId="3044" xr:uid="{5A340B5D-D8BF-4892-9653-4D9593D2E43D}"/>
    <cellStyle name="Normal 7 2 3 3 3" xfId="1322" xr:uid="{11E87238-AB7C-447A-961C-2AE8C06E9695}"/>
    <cellStyle name="Normal 7 2 3 3 3 2" xfId="2352" xr:uid="{10DDBC5B-1537-4645-8C18-22AB267B66C0}"/>
    <cellStyle name="Normal 7 2 3 3 3 2 2" xfId="4413" xr:uid="{66E4A1F3-936B-42BB-9A67-4DFD461C6768}"/>
    <cellStyle name="Normal 7 2 3 3 3 3" xfId="3383" xr:uid="{2DC319E3-118A-4BD6-B479-68D9BE33710A}"/>
    <cellStyle name="Normal 7 2 3 3 4" xfId="1837" xr:uid="{8C2178B4-024F-42B8-BFB5-E7C9BB43084B}"/>
    <cellStyle name="Normal 7 2 3 3 4 2" xfId="3898" xr:uid="{E4686998-85C7-49BE-A8CF-56F680CC057B}"/>
    <cellStyle name="Normal 7 2 3 3 5" xfId="2868" xr:uid="{5CF3CF27-4B74-444B-AEF0-08BAEE314540}"/>
    <cellStyle name="Normal 7 2 3 4" xfId="858" xr:uid="{21ADE2E7-591B-4A77-A799-731E6E318183}"/>
    <cellStyle name="Normal 7 2 3 4 2" xfId="1376" xr:uid="{DDBAB5CF-F0C2-4A69-AE7F-6023628E9808}"/>
    <cellStyle name="Normal 7 2 3 4 2 2" xfId="2406" xr:uid="{2124D3F6-7E42-48EB-BE2C-214F3B3AA8C8}"/>
    <cellStyle name="Normal 7 2 3 4 2 2 2" xfId="4467" xr:uid="{689A276D-22B2-4CE4-B004-6B3EE9EC6361}"/>
    <cellStyle name="Normal 7 2 3 4 2 3" xfId="3437" xr:uid="{4C32DC1A-C02B-4743-83D0-80BFCD5195B5}"/>
    <cellStyle name="Normal 7 2 3 4 3" xfId="1891" xr:uid="{3D9D11C1-3E62-43A5-939B-3901DEA96F72}"/>
    <cellStyle name="Normal 7 2 3 4 3 2" xfId="3952" xr:uid="{83E107BE-C40F-4E30-882F-27C0A0803249}"/>
    <cellStyle name="Normal 7 2 3 4 4" xfId="2922" xr:uid="{71E5AA9F-09DE-4BD3-A210-E96B4A104E2C}"/>
    <cellStyle name="Normal 7 2 3 5" xfId="673" xr:uid="{F4EF51A5-F84E-421E-9728-2A9B97217493}"/>
    <cellStyle name="Normal 7 2 3 5 2" xfId="1200" xr:uid="{C37E9911-B6B2-4CE9-8316-FE3751AD7829}"/>
    <cellStyle name="Normal 7 2 3 5 2 2" xfId="2230" xr:uid="{1AFDCACC-2632-4CF9-9EFC-EB2E2FA2DE8A}"/>
    <cellStyle name="Normal 7 2 3 5 2 2 2" xfId="4291" xr:uid="{E5FDBCC5-A6F9-4002-AC12-F693FC1F43F9}"/>
    <cellStyle name="Normal 7 2 3 5 2 3" xfId="3261" xr:uid="{93C1D622-D7C7-455C-B719-2A4932288C64}"/>
    <cellStyle name="Normal 7 2 3 5 3" xfId="1715" xr:uid="{07E846AB-967D-4977-8495-C354ABAEBE1A}"/>
    <cellStyle name="Normal 7 2 3 5 3 2" xfId="3776" xr:uid="{FE1DDAC2-0B2E-4AF9-9CFE-B410E6FB983D}"/>
    <cellStyle name="Normal 7 2 3 5 4" xfId="2746" xr:uid="{D3E93AD7-B53E-46ED-8F9C-698636A9AE2D}"/>
    <cellStyle name="Normal 7 2 3 6" xfId="1043" xr:uid="{10CD27D0-382E-45A2-BBBD-2466093571D5}"/>
    <cellStyle name="Normal 7 2 3 6 2" xfId="2074" xr:uid="{F215257F-CB77-474E-B810-D2F2A68465F2}"/>
    <cellStyle name="Normal 7 2 3 6 2 2" xfId="4135" xr:uid="{8A403F26-5FE7-42FA-B837-0936B89D7089}"/>
    <cellStyle name="Normal 7 2 3 6 3" xfId="3105" xr:uid="{02987E43-9593-4158-BC5D-426C2B7CF1FA}"/>
    <cellStyle name="Normal 7 2 3 7" xfId="1559" xr:uid="{DC26DA19-631C-4314-B2B0-10D6EF58A62B}"/>
    <cellStyle name="Normal 7 2 3 7 2" xfId="3620" xr:uid="{AA76BFB3-2610-458A-9C82-3C1EEA6C2929}"/>
    <cellStyle name="Normal 7 2 3 8" xfId="2590" xr:uid="{35874FF3-0CF4-4E39-B532-93F419A72188}"/>
    <cellStyle name="Normal 7 2 3 9" xfId="496" xr:uid="{ED60C713-9F2D-407B-9D4E-6A75244518B4}"/>
    <cellStyle name="Normal 7 2 4" xfId="561" xr:uid="{D11BBC28-1097-4C5E-B09F-FB388BF7AC38}"/>
    <cellStyle name="Normal 7 2 4 2" xfId="888" xr:uid="{50AB1977-2724-4E50-B681-E86A55EB0E14}"/>
    <cellStyle name="Normal 7 2 4 2 2" xfId="1406" xr:uid="{680E5C70-89DA-4AE4-A3B2-F713C6567572}"/>
    <cellStyle name="Normal 7 2 4 2 2 2" xfId="2436" xr:uid="{287E6C4D-B62B-4C91-8CB8-C6DDDC5A8E87}"/>
    <cellStyle name="Normal 7 2 4 2 2 2 2" xfId="4497" xr:uid="{51DB6A8C-4467-4F33-8030-3A50CE612E2D}"/>
    <cellStyle name="Normal 7 2 4 2 2 3" xfId="3467" xr:uid="{5E33AB89-ACDB-4FBD-84D4-E6FBAF7E6530}"/>
    <cellStyle name="Normal 7 2 4 2 3" xfId="1921" xr:uid="{EE943F39-6499-4AB1-8CEB-B216CE651247}"/>
    <cellStyle name="Normal 7 2 4 2 3 2" xfId="3982" xr:uid="{A6A4FEB2-D77A-4230-8E09-F48D94BBFF3D}"/>
    <cellStyle name="Normal 7 2 4 2 4" xfId="2952" xr:uid="{FAF822E9-E9FD-4B3E-BF74-EB330212CEAB}"/>
    <cellStyle name="Normal 7 2 4 3" xfId="703" xr:uid="{6F8F66BE-965D-439C-A415-9DFBB34A71E3}"/>
    <cellStyle name="Normal 7 2 4 3 2" xfId="1230" xr:uid="{921F251B-FC2A-4571-9BCB-52A8FE5430D5}"/>
    <cellStyle name="Normal 7 2 4 3 2 2" xfId="2260" xr:uid="{0A0C264E-9800-49C9-9105-C66CAE344C87}"/>
    <cellStyle name="Normal 7 2 4 3 2 2 2" xfId="4321" xr:uid="{D37730F6-24C8-4D65-B1F1-DA1FD0ED7C0E}"/>
    <cellStyle name="Normal 7 2 4 3 2 3" xfId="3291" xr:uid="{A8F85D28-85C1-4FA8-BE7A-E9CD3DF5D520}"/>
    <cellStyle name="Normal 7 2 4 3 3" xfId="1745" xr:uid="{D9A2FBA6-D625-4314-89DF-6F1059AD51BC}"/>
    <cellStyle name="Normal 7 2 4 3 3 2" xfId="3806" xr:uid="{157CB557-6ADC-4225-996A-407FE793EAAE}"/>
    <cellStyle name="Normal 7 2 4 3 4" xfId="2776" xr:uid="{53448791-B738-4408-BF9D-F0CFACE299C3}"/>
    <cellStyle name="Normal 7 2 4 4" xfId="1108" xr:uid="{3DD660BC-7D53-4255-8D66-36ADC469724B}"/>
    <cellStyle name="Normal 7 2 4 4 2" xfId="2139" xr:uid="{9B72F6C7-D4B2-4766-8C25-2F7F6F082B9E}"/>
    <cellStyle name="Normal 7 2 4 4 2 2" xfId="4200" xr:uid="{4DCC4C3C-45AA-4E14-82C2-43A1FC5E4DAE}"/>
    <cellStyle name="Normal 7 2 4 4 3" xfId="3170" xr:uid="{E0D4781E-5F75-4828-A22F-D7EAA2F75504}"/>
    <cellStyle name="Normal 7 2 4 5" xfId="1624" xr:uid="{4F4D0EC7-7121-47F6-851C-B85C5E19C674}"/>
    <cellStyle name="Normal 7 2 4 5 2" xfId="3685" xr:uid="{E2897B5B-73F7-4E4C-8E91-1A11F1623625}"/>
    <cellStyle name="Normal 7 2 4 6" xfId="2655" xr:uid="{B9D42ED9-C1D2-4D1B-932B-5CAA4C953037}"/>
    <cellStyle name="Normal 7 2 5" xfId="761" xr:uid="{DACAC3D2-AE88-4609-9618-6E35B7B3FB6D}"/>
    <cellStyle name="Normal 7 2 5 2" xfId="946" xr:uid="{C5367D00-8603-4CE3-950B-541F5E2090C6}"/>
    <cellStyle name="Normal 7 2 5 2 2" xfId="1464" xr:uid="{D97E5507-7BC9-4E7C-9AF5-8435961436BD}"/>
    <cellStyle name="Normal 7 2 5 2 2 2" xfId="2494" xr:uid="{50FD6893-35E9-4613-9A83-5DA4D3EC4851}"/>
    <cellStyle name="Normal 7 2 5 2 2 2 2" xfId="4555" xr:uid="{A497CD00-ED98-4C03-A433-E39F95537C29}"/>
    <cellStyle name="Normal 7 2 5 2 2 3" xfId="3525" xr:uid="{84851DD0-E265-40B3-BD6D-150790A70F12}"/>
    <cellStyle name="Normal 7 2 5 2 3" xfId="1979" xr:uid="{CEA6580F-2E69-4E12-8080-D3FED9D8F678}"/>
    <cellStyle name="Normal 7 2 5 2 3 2" xfId="4040" xr:uid="{F8218FC0-FB2A-4767-8D60-24742E25B1A7}"/>
    <cellStyle name="Normal 7 2 5 2 4" xfId="3010" xr:uid="{79BFD563-5A22-48A4-A0FE-C6CCE2D619E4}"/>
    <cellStyle name="Normal 7 2 5 3" xfId="1288" xr:uid="{19BB2633-EF74-4646-9755-91E7862294A7}"/>
    <cellStyle name="Normal 7 2 5 3 2" xfId="2318" xr:uid="{AB647BAD-F648-4288-A1DC-8061B2E44636}"/>
    <cellStyle name="Normal 7 2 5 3 2 2" xfId="4379" xr:uid="{69BAF6A9-C494-4AE1-B764-9E30A7547997}"/>
    <cellStyle name="Normal 7 2 5 3 3" xfId="3349" xr:uid="{ACCF6112-4DFF-4549-97F2-14485EE27FCB}"/>
    <cellStyle name="Normal 7 2 5 4" xfId="1803" xr:uid="{43EB2761-4896-455E-A68B-1EDDDAC7F8EB}"/>
    <cellStyle name="Normal 7 2 5 4 2" xfId="3864" xr:uid="{8CF2AE2B-5B00-42B1-ACEB-7E450E6F3E17}"/>
    <cellStyle name="Normal 7 2 5 5" xfId="2834" xr:uid="{ECF7240C-985B-470B-A1A3-46B07EBC9313}"/>
    <cellStyle name="Normal 7 2 6" xfId="829" xr:uid="{B491EACA-FAD0-43BB-8AE1-3F9027AD81E2}"/>
    <cellStyle name="Normal 7 2 6 2" xfId="1347" xr:uid="{5D460AB5-C9D4-49CA-A57F-BDA1F76D193F}"/>
    <cellStyle name="Normal 7 2 6 2 2" xfId="2377" xr:uid="{1723CF73-1956-43E9-B242-B5C7C3CD1FFA}"/>
    <cellStyle name="Normal 7 2 6 2 2 2" xfId="4438" xr:uid="{D0DA4C09-ED3A-4014-A2AF-A4B644DB7A7C}"/>
    <cellStyle name="Normal 7 2 6 2 3" xfId="3408" xr:uid="{DC65A747-5B96-4108-B921-473948F84483}"/>
    <cellStyle name="Normal 7 2 6 3" xfId="1862" xr:uid="{460E6C37-5EA7-4138-BD37-F5F96A5FFC97}"/>
    <cellStyle name="Normal 7 2 6 3 2" xfId="3923" xr:uid="{90E78787-3083-46D3-BD0C-E8BF980B9CBD}"/>
    <cellStyle name="Normal 7 2 6 4" xfId="2893" xr:uid="{80E4645B-BD56-4967-B7B0-95EB3AE0ABE7}"/>
    <cellStyle name="Normal 7 2 7" xfId="636" xr:uid="{ADAC9247-57CD-4D78-BF58-481076292CE6}"/>
    <cellStyle name="Normal 7 2 7 2" xfId="1171" xr:uid="{A345D1AB-4DE7-437D-B540-D96737DC2663}"/>
    <cellStyle name="Normal 7 2 7 2 2" xfId="2201" xr:uid="{108534B7-3E64-49AB-88C7-E662D35C54D7}"/>
    <cellStyle name="Normal 7 2 7 2 2 2" xfId="4262" xr:uid="{F348F70A-B6D9-46FE-ADFD-D1D9CEF26BF0}"/>
    <cellStyle name="Normal 7 2 7 2 3" xfId="3232" xr:uid="{9BBE815D-0FEB-4F7A-B624-C84356004BAD}"/>
    <cellStyle name="Normal 7 2 7 3" xfId="1686" xr:uid="{0213F5B1-9362-44A5-8B0B-172DCC91FFD8}"/>
    <cellStyle name="Normal 7 2 7 3 2" xfId="3747" xr:uid="{EB80D611-9C99-4175-98DA-A26F3D90789F}"/>
    <cellStyle name="Normal 7 2 7 4" xfId="2717" xr:uid="{95FA6E79-B796-4EE6-94D8-B1D74C6A532C}"/>
    <cellStyle name="Normal 7 2 8" xfId="1012" xr:uid="{2D08B295-7049-4ABF-8461-357CD76469BA}"/>
    <cellStyle name="Normal 7 2 8 2" xfId="2043" xr:uid="{5C052818-1809-4B9F-BD41-19179525D24B}"/>
    <cellStyle name="Normal 7 2 8 2 2" xfId="4104" xr:uid="{D66FB1EE-D93C-488C-BAA1-38EA59C83DFC}"/>
    <cellStyle name="Normal 7 2 8 3" xfId="3074" xr:uid="{FD122B70-F179-480C-B2A8-1467A2F013C7}"/>
    <cellStyle name="Normal 7 2 9" xfId="1528" xr:uid="{DA1579AD-7F92-49FD-865A-A282BF1ECCD5}"/>
    <cellStyle name="Normal 7 2 9 2" xfId="3589" xr:uid="{6A71615A-9A22-4089-A599-F77D9CA0BBCC}"/>
    <cellStyle name="Normal 7 3" xfId="367" xr:uid="{00000000-0005-0000-0000-000032010000}"/>
    <cellStyle name="Normal 7 3 10" xfId="472" xr:uid="{7EB951C9-CBC6-4BCE-94CE-113538959C38}"/>
    <cellStyle name="Normal 7 3 2" xfId="400" xr:uid="{00000000-0005-0000-0000-000033010000}"/>
    <cellStyle name="Normal 7 3 2 2" xfId="601" xr:uid="{0AD5B3C6-308B-4BA8-BDC5-45E0B249AB31}"/>
    <cellStyle name="Normal 7 3 2 2 2" xfId="929" xr:uid="{B381B2BA-AB21-4BAA-BD7F-82ADCEA50F0F}"/>
    <cellStyle name="Normal 7 3 2 2 2 2" xfId="1447" xr:uid="{BFE3981D-4C1C-4C7E-A782-067E9BF59C6F}"/>
    <cellStyle name="Normal 7 3 2 2 2 2 2" xfId="2477" xr:uid="{243C159A-49D5-4119-8223-D75408295544}"/>
    <cellStyle name="Normal 7 3 2 2 2 2 2 2" xfId="4538" xr:uid="{7A206AF7-A79A-4EB2-831E-9239CA8C9327}"/>
    <cellStyle name="Normal 7 3 2 2 2 2 3" xfId="3508" xr:uid="{E8F219A5-3658-4EEA-BFFC-965450AEB196}"/>
    <cellStyle name="Normal 7 3 2 2 2 3" xfId="1962" xr:uid="{EA991C1C-CEE4-4E40-8CAC-41F4BDB1B020}"/>
    <cellStyle name="Normal 7 3 2 2 2 3 2" xfId="4023" xr:uid="{067FCBA2-BEE3-4935-A06A-D47692257CBA}"/>
    <cellStyle name="Normal 7 3 2 2 2 4" xfId="2993" xr:uid="{DCFD71FA-F96D-4FAA-BA74-1080B70B497E}"/>
    <cellStyle name="Normal 7 3 2 2 3" xfId="744" xr:uid="{90AE3F76-D685-4375-B9EC-D55CE20609C3}"/>
    <cellStyle name="Normal 7 3 2 2 3 2" xfId="1271" xr:uid="{9A0D3615-1A34-4600-8487-18872118A59C}"/>
    <cellStyle name="Normal 7 3 2 2 3 2 2" xfId="2301" xr:uid="{47B7BE00-6E59-4FEA-8ABE-8010AF7483DD}"/>
    <cellStyle name="Normal 7 3 2 2 3 2 2 2" xfId="4362" xr:uid="{1F92EFC3-1E48-462A-9EF3-D381BEE59EE4}"/>
    <cellStyle name="Normal 7 3 2 2 3 2 3" xfId="3332" xr:uid="{D6722049-F379-4DA7-9A9A-6168DFAFC331}"/>
    <cellStyle name="Normal 7 3 2 2 3 3" xfId="1786" xr:uid="{BF577215-FD72-4316-866E-D51FDC02F0CB}"/>
    <cellStyle name="Normal 7 3 2 2 3 3 2" xfId="3847" xr:uid="{17CBAF23-CD9C-41B0-8FE1-BC0CDDA407D0}"/>
    <cellStyle name="Normal 7 3 2 2 3 4" xfId="2817" xr:uid="{F7B68E89-1480-4AD0-A1C5-3B8A76A91AAA}"/>
    <cellStyle name="Normal 7 3 2 2 4" xfId="1148" xr:uid="{53C343BA-65D2-4938-BD75-EC95C66AEF6B}"/>
    <cellStyle name="Normal 7 3 2 2 4 2" xfId="2179" xr:uid="{F93A4DA1-464E-4EE4-8FCE-E622E4635F75}"/>
    <cellStyle name="Normal 7 3 2 2 4 2 2" xfId="4240" xr:uid="{AD6C2D59-6B66-42A8-8447-B49E8CAAC37B}"/>
    <cellStyle name="Normal 7 3 2 2 4 3" xfId="3210" xr:uid="{FE4DD790-D498-4A4F-9978-E785185FACDC}"/>
    <cellStyle name="Normal 7 3 2 2 5" xfId="1664" xr:uid="{75FB889E-0328-47F5-B42A-2A99CAB7DF38}"/>
    <cellStyle name="Normal 7 3 2 2 5 2" xfId="3725" xr:uid="{B7C28234-D8AE-4334-B52B-525D788CE61B}"/>
    <cellStyle name="Normal 7 3 2 2 6" xfId="2695" xr:uid="{B4BFC6BC-7D6E-44CA-AADE-AFDA1C881E39}"/>
    <cellStyle name="Normal 7 3 2 3" xfId="808" xr:uid="{A00D1507-6FA1-47E8-89B8-B4669F0AE6B8}"/>
    <cellStyle name="Normal 7 3 2 3 2" xfId="988" xr:uid="{308B41E0-127E-4F19-BFEE-4EE813701C83}"/>
    <cellStyle name="Normal 7 3 2 3 2 2" xfId="1505" xr:uid="{ACE3941A-38A2-4163-BECC-1FBEE8086ABB}"/>
    <cellStyle name="Normal 7 3 2 3 2 2 2" xfId="2535" xr:uid="{0532A602-6E2A-4005-9621-0AA5CAD45107}"/>
    <cellStyle name="Normal 7 3 2 3 2 2 2 2" xfId="4596" xr:uid="{3CDF1EF6-F2AD-41CC-A850-3D7F5CA6F554}"/>
    <cellStyle name="Normal 7 3 2 3 2 2 3" xfId="3566" xr:uid="{65A4008D-C427-480C-8C1F-6ACD226718CF}"/>
    <cellStyle name="Normal 7 3 2 3 2 3" xfId="2020" xr:uid="{3C250ED5-0FD5-4693-B651-A94C14AB3C1D}"/>
    <cellStyle name="Normal 7 3 2 3 2 3 2" xfId="4081" xr:uid="{B077AFA9-4515-44AE-BB5F-12CC8D1A9DD6}"/>
    <cellStyle name="Normal 7 3 2 3 2 4" xfId="3051" xr:uid="{65E7E2EA-9FC5-4C1C-A079-C0CB92E54041}"/>
    <cellStyle name="Normal 7 3 2 3 3" xfId="1329" xr:uid="{B6C4ED14-8420-4A56-80DA-925B206D35A1}"/>
    <cellStyle name="Normal 7 3 2 3 3 2" xfId="2359" xr:uid="{9D38FE2F-4B2E-4C5B-99C0-3D1671EEFCA9}"/>
    <cellStyle name="Normal 7 3 2 3 3 2 2" xfId="4420" xr:uid="{826D9D12-D283-417D-8D8C-7E2647F2C650}"/>
    <cellStyle name="Normal 7 3 2 3 3 3" xfId="3390" xr:uid="{AD06BB3A-4064-478C-9F1B-80A2863AAA08}"/>
    <cellStyle name="Normal 7 3 2 3 4" xfId="1844" xr:uid="{ACA560B7-80D0-48B9-8EE4-735D3C5937BB}"/>
    <cellStyle name="Normal 7 3 2 3 4 2" xfId="3905" xr:uid="{C4F2FC30-2D42-4D8D-A278-C616D79D5F29}"/>
    <cellStyle name="Normal 7 3 2 3 5" xfId="2875" xr:uid="{E8D6B47B-7A5C-46DB-8779-FF565AF461CE}"/>
    <cellStyle name="Normal 7 3 2 4" xfId="870" xr:uid="{B9184613-0325-454B-97AE-5799565C4AA0}"/>
    <cellStyle name="Normal 7 3 2 4 2" xfId="1388" xr:uid="{C2F1D11E-89BD-4101-93EB-167CF033BAC8}"/>
    <cellStyle name="Normal 7 3 2 4 2 2" xfId="2418" xr:uid="{575DBC15-2675-4F57-8BDF-1D3B2582ED14}"/>
    <cellStyle name="Normal 7 3 2 4 2 2 2" xfId="4479" xr:uid="{2BF605B6-E05B-4CC5-9E8E-B784243260F4}"/>
    <cellStyle name="Normal 7 3 2 4 2 3" xfId="3449" xr:uid="{20AD238C-9824-4108-B6E9-F9D45DD69475}"/>
    <cellStyle name="Normal 7 3 2 4 3" xfId="1903" xr:uid="{BBA73914-6780-4DA4-99A1-8978F07CC671}"/>
    <cellStyle name="Normal 7 3 2 4 3 2" xfId="3964" xr:uid="{640ABFCA-499F-40E8-B147-4080EE8B6A6F}"/>
    <cellStyle name="Normal 7 3 2 4 4" xfId="2934" xr:uid="{5814435C-549C-4A04-87E4-B5586CB63ED7}"/>
    <cellStyle name="Normal 7 3 2 5" xfId="685" xr:uid="{84B52630-49F0-4AE5-83BB-0ECF9D25092D}"/>
    <cellStyle name="Normal 7 3 2 5 2" xfId="1212" xr:uid="{B5D19988-D854-4A98-A173-6C82C88ACAA0}"/>
    <cellStyle name="Normal 7 3 2 5 2 2" xfId="2242" xr:uid="{873E422C-04F7-40CE-A859-1AE416B86604}"/>
    <cellStyle name="Normal 7 3 2 5 2 2 2" xfId="4303" xr:uid="{89650D4B-5B2C-450E-BC84-C6AF977D7A26}"/>
    <cellStyle name="Normal 7 3 2 5 2 3" xfId="3273" xr:uid="{934B554B-6C92-405B-A4DC-F99D57362008}"/>
    <cellStyle name="Normal 7 3 2 5 3" xfId="1727" xr:uid="{81F21309-8DD1-43A0-B1DE-AF3B9376EA24}"/>
    <cellStyle name="Normal 7 3 2 5 3 2" xfId="3788" xr:uid="{7D41008E-4D9C-4537-A2AE-4155C4B02773}"/>
    <cellStyle name="Normal 7 3 2 5 4" xfId="2758" xr:uid="{B2DE4038-E5F6-4C1B-A6F5-280E5E45FFE0}"/>
    <cellStyle name="Normal 7 3 2 6" xfId="1050" xr:uid="{63B3BD24-42A1-415C-BBC2-B331341C06D0}"/>
    <cellStyle name="Normal 7 3 2 6 2" xfId="2081" xr:uid="{63822F68-F39A-4897-B0F9-0DC68BA020CA}"/>
    <cellStyle name="Normal 7 3 2 6 2 2" xfId="4142" xr:uid="{9B14E4E3-0871-42C5-881A-CFD077819592}"/>
    <cellStyle name="Normal 7 3 2 6 3" xfId="3112" xr:uid="{9D4F0A72-AF81-4639-9B3D-6675BC9507F8}"/>
    <cellStyle name="Normal 7 3 2 7" xfId="1566" xr:uid="{37AB772B-BE86-42DD-9AFE-47A549ABFF51}"/>
    <cellStyle name="Normal 7 3 2 7 2" xfId="3627" xr:uid="{0857062A-9C88-4BF7-A2F1-355424B92153}"/>
    <cellStyle name="Normal 7 3 2 8" xfId="2597" xr:uid="{83AA3FE8-3F04-4F97-BEFC-AE96B9FCE0A2}"/>
    <cellStyle name="Normal 7 3 2 9" xfId="503" xr:uid="{4E9B7FCB-AFD0-49E4-8560-52F55C31974E}"/>
    <cellStyle name="Normal 7 3 3" xfId="570" xr:uid="{02913ABD-304B-4A13-B96D-8A893B1A2D66}"/>
    <cellStyle name="Normal 7 3 3 2" xfId="900" xr:uid="{08C3B715-BE3F-4B1A-85F6-1550F5451E52}"/>
    <cellStyle name="Normal 7 3 3 2 2" xfId="1418" xr:uid="{54456C76-8C16-4201-AA21-FDB6B39C0C08}"/>
    <cellStyle name="Normal 7 3 3 2 2 2" xfId="2448" xr:uid="{756AE208-3C4A-4698-82EF-DCE1D752F94D}"/>
    <cellStyle name="Normal 7 3 3 2 2 2 2" xfId="4509" xr:uid="{03122533-15B3-4CE4-ACA5-28B7AABAFA18}"/>
    <cellStyle name="Normal 7 3 3 2 2 3" xfId="3479" xr:uid="{A35830D4-C225-4D58-8C04-8D0B3981CBE9}"/>
    <cellStyle name="Normal 7 3 3 2 3" xfId="1933" xr:uid="{4A1BC952-6529-4E70-AFD1-B417A37DA73F}"/>
    <cellStyle name="Normal 7 3 3 2 3 2" xfId="3994" xr:uid="{95172839-9160-494D-A998-9B7D6442F724}"/>
    <cellStyle name="Normal 7 3 3 2 4" xfId="2964" xr:uid="{5D295932-AD14-427F-AE52-8D80D0031651}"/>
    <cellStyle name="Normal 7 3 3 3" xfId="715" xr:uid="{39C8B331-240B-449B-840C-ACA910F676A2}"/>
    <cellStyle name="Normal 7 3 3 3 2" xfId="1242" xr:uid="{112CCB60-6EA2-45E7-9127-D17A245AA4DD}"/>
    <cellStyle name="Normal 7 3 3 3 2 2" xfId="2272" xr:uid="{A3A38EF5-D144-4AB2-A16D-8CCF75154021}"/>
    <cellStyle name="Normal 7 3 3 3 2 2 2" xfId="4333" xr:uid="{4293028F-6E11-4DFD-AEF2-9FB28D620FDE}"/>
    <cellStyle name="Normal 7 3 3 3 2 3" xfId="3303" xr:uid="{8D48876B-F5C6-450D-A460-66F5C1858AED}"/>
    <cellStyle name="Normal 7 3 3 3 3" xfId="1757" xr:uid="{019CED19-6FA6-439A-B04A-BA797B71DB8F}"/>
    <cellStyle name="Normal 7 3 3 3 3 2" xfId="3818" xr:uid="{96E4F972-8C4F-4324-831F-5A1307D29E30}"/>
    <cellStyle name="Normal 7 3 3 3 4" xfId="2788" xr:uid="{CEA5F3B7-30E8-41DB-8A82-D7C4EA2064CD}"/>
    <cellStyle name="Normal 7 3 3 4" xfId="1117" xr:uid="{2D5DC9D5-E1DA-4E9E-81E6-BC62A7F20BCE}"/>
    <cellStyle name="Normal 7 3 3 4 2" xfId="2148" xr:uid="{F4BEDA0D-788D-4374-ABC5-3F34A6066A4E}"/>
    <cellStyle name="Normal 7 3 3 4 2 2" xfId="4209" xr:uid="{6790E5CD-AA29-40C1-ABCE-05BD85380E11}"/>
    <cellStyle name="Normal 7 3 3 4 3" xfId="3179" xr:uid="{9C9AA28F-860D-4ED9-855E-8208E6AD9691}"/>
    <cellStyle name="Normal 7 3 3 5" xfId="1633" xr:uid="{3E35DB26-D719-4FE8-AD24-7746549209E2}"/>
    <cellStyle name="Normal 7 3 3 5 2" xfId="3694" xr:uid="{5C557879-72AF-43D6-8DE3-FE1793EFEFC4}"/>
    <cellStyle name="Normal 7 3 3 6" xfId="2664" xr:uid="{4F8A1400-CF82-4C5F-B70E-4CA48E6AFA97}"/>
    <cellStyle name="Normal 7 3 4" xfId="773" xr:uid="{6433E836-8801-4B17-BDF6-303720ADF4DE}"/>
    <cellStyle name="Normal 7 3 4 2" xfId="958" xr:uid="{DF877E7B-E0CF-4951-A408-D50BA4907AE0}"/>
    <cellStyle name="Normal 7 3 4 2 2" xfId="1476" xr:uid="{52B3CECA-219B-4044-A072-1B868A5D0BFD}"/>
    <cellStyle name="Normal 7 3 4 2 2 2" xfId="2506" xr:uid="{CECB0C6B-F1FF-46BB-9777-A1FC2A190449}"/>
    <cellStyle name="Normal 7 3 4 2 2 2 2" xfId="4567" xr:uid="{DDD30328-3BC1-46DD-BE0F-8C19DA9F597C}"/>
    <cellStyle name="Normal 7 3 4 2 2 3" xfId="3537" xr:uid="{8EE93826-2181-43A4-AAE8-96FB05B8F802}"/>
    <cellStyle name="Normal 7 3 4 2 3" xfId="1991" xr:uid="{681C53FA-69B0-4883-9A4C-AD5580EF1DDD}"/>
    <cellStyle name="Normal 7 3 4 2 3 2" xfId="4052" xr:uid="{FABB45B1-3F13-4E2A-BECF-E77F3388F53D}"/>
    <cellStyle name="Normal 7 3 4 2 4" xfId="3022" xr:uid="{9CBE2D0A-90F7-4FE4-A0A0-2C0F4DCAE1AB}"/>
    <cellStyle name="Normal 7 3 4 3" xfId="1300" xr:uid="{4F50EB4E-7BC9-438C-8A87-662970C53F3B}"/>
    <cellStyle name="Normal 7 3 4 3 2" xfId="2330" xr:uid="{8802EB9D-0411-4807-8135-4691CCBF98E8}"/>
    <cellStyle name="Normal 7 3 4 3 2 2" xfId="4391" xr:uid="{1317F62E-493E-4B35-80C7-E43330F5B733}"/>
    <cellStyle name="Normal 7 3 4 3 3" xfId="3361" xr:uid="{F73B1CFE-1222-4835-A33A-FF1A7CC2AC5E}"/>
    <cellStyle name="Normal 7 3 4 4" xfId="1815" xr:uid="{8DBD08CA-B063-470F-AD68-16E357B67FF1}"/>
    <cellStyle name="Normal 7 3 4 4 2" xfId="3876" xr:uid="{094ED3BB-2BC9-4810-B4A1-71BD0F8E2E90}"/>
    <cellStyle name="Normal 7 3 4 5" xfId="2846" xr:uid="{4A6CBF8B-A72E-4EE3-BCE3-C52D9EE7CA55}"/>
    <cellStyle name="Normal 7 3 5" xfId="841" xr:uid="{420A2F75-28BB-4A2B-AD9D-AAD6295F9CE0}"/>
    <cellStyle name="Normal 7 3 5 2" xfId="1359" xr:uid="{333A7CE6-87BA-4D03-882E-72E20748EA2D}"/>
    <cellStyle name="Normal 7 3 5 2 2" xfId="2389" xr:uid="{004CE1CF-DCD2-4F1A-AACB-22E900D1A7DA}"/>
    <cellStyle name="Normal 7 3 5 2 2 2" xfId="4450" xr:uid="{F87B7B2D-FC6D-4A72-87BC-B3B65AF40D8F}"/>
    <cellStyle name="Normal 7 3 5 2 3" xfId="3420" xr:uid="{84244AF9-2D3F-4540-8767-4C36F388678A}"/>
    <cellStyle name="Normal 7 3 5 3" xfId="1874" xr:uid="{0A83B9DB-A1C3-47BA-8F26-4465B62957B4}"/>
    <cellStyle name="Normal 7 3 5 3 2" xfId="3935" xr:uid="{3EFDFEE2-5965-4AAA-BF6E-D048011B9A58}"/>
    <cellStyle name="Normal 7 3 5 4" xfId="2905" xr:uid="{2F590808-69E1-4F4C-9E15-18E1D54CAA67}"/>
    <cellStyle name="Normal 7 3 6" xfId="652" xr:uid="{3F11D891-EF94-4A49-80F8-12168E33EDFD}"/>
    <cellStyle name="Normal 7 3 6 2" xfId="1183" xr:uid="{FC78E578-4BFD-4C80-B287-1064C225E438}"/>
    <cellStyle name="Normal 7 3 6 2 2" xfId="2213" xr:uid="{31835F18-6569-4688-ADF2-0D4589574190}"/>
    <cellStyle name="Normal 7 3 6 2 2 2" xfId="4274" xr:uid="{A00F367C-A9B2-4FE0-82E1-467A025935A4}"/>
    <cellStyle name="Normal 7 3 6 2 3" xfId="3244" xr:uid="{567DD63F-3BA2-404C-B483-7D35477C13E5}"/>
    <cellStyle name="Normal 7 3 6 3" xfId="1698" xr:uid="{41099137-8C23-4705-A50E-06EC6511E0D5}"/>
    <cellStyle name="Normal 7 3 6 3 2" xfId="3759" xr:uid="{E73F8F8B-4DFA-4A49-ACAA-5392D70E4B9F}"/>
    <cellStyle name="Normal 7 3 6 4" xfId="2729" xr:uid="{6ECD6467-33D8-4D60-87C9-7F35070548C1}"/>
    <cellStyle name="Normal 7 3 7" xfId="1019" xr:uid="{CA495C42-AFE9-4EEB-93B6-CB7AF043615E}"/>
    <cellStyle name="Normal 7 3 7 2" xfId="2050" xr:uid="{BD920749-F266-45B0-ADFA-7CD88B98C463}"/>
    <cellStyle name="Normal 7 3 7 2 2" xfId="4111" xr:uid="{C4625060-ABE4-4E8F-AEF2-FDF8757E02BA}"/>
    <cellStyle name="Normal 7 3 7 3" xfId="3081" xr:uid="{D2989145-53B7-4D97-AB88-15DC30E7702A}"/>
    <cellStyle name="Normal 7 3 8" xfId="1535" xr:uid="{D8A00A32-7EE6-4E39-A329-D7CB8B4C76B5}"/>
    <cellStyle name="Normal 7 3 8 2" xfId="3596" xr:uid="{31D80140-B0B8-4439-A18F-67AE5CAD1DB9}"/>
    <cellStyle name="Normal 7 3 9" xfId="2566" xr:uid="{DD982606-A8D7-4EA6-8A5E-E95100057654}"/>
    <cellStyle name="Normal 7 4" xfId="385" xr:uid="{00000000-0005-0000-0000-000034010000}"/>
    <cellStyle name="Normal 7 4 2" xfId="586" xr:uid="{3871A079-1560-41CE-ADB8-BCB946DCD861}"/>
    <cellStyle name="Normal 7 4 2 2" xfId="913" xr:uid="{5662E5DC-AC0C-4629-AFC8-C1ECC6DFA0FC}"/>
    <cellStyle name="Normal 7 4 2 2 2" xfId="1431" xr:uid="{DFE6F0A1-DA0C-4C10-9943-5BE4D19D686B}"/>
    <cellStyle name="Normal 7 4 2 2 2 2" xfId="2461" xr:uid="{66D14F75-C16A-4D83-9DB9-A72C8158C212}"/>
    <cellStyle name="Normal 7 4 2 2 2 2 2" xfId="4522" xr:uid="{B4526EF9-45D5-4CE9-B25F-58FAC36ECE31}"/>
    <cellStyle name="Normal 7 4 2 2 2 3" xfId="3492" xr:uid="{64EAEADF-443D-408B-B5EE-55244336F0D9}"/>
    <cellStyle name="Normal 7 4 2 2 3" xfId="1946" xr:uid="{66C2D33A-73AE-417C-9E67-D56FADBD0E54}"/>
    <cellStyle name="Normal 7 4 2 2 3 2" xfId="4007" xr:uid="{3C660A1D-36D8-4E58-8CB4-A5768F7D2F82}"/>
    <cellStyle name="Normal 7 4 2 2 4" xfId="2977" xr:uid="{D1A9C4F7-77A4-4C5B-B2A2-4CD12B399F83}"/>
    <cellStyle name="Normal 7 4 2 3" xfId="728" xr:uid="{733FD63A-3E49-4A6F-B1C8-4EFEC67EE551}"/>
    <cellStyle name="Normal 7 4 2 3 2" xfId="1255" xr:uid="{410F3E8C-A823-4C4A-8BAB-E812A8F9C8BB}"/>
    <cellStyle name="Normal 7 4 2 3 2 2" xfId="2285" xr:uid="{37617B63-C776-4733-8C69-27BE64120B8D}"/>
    <cellStyle name="Normal 7 4 2 3 2 2 2" xfId="4346" xr:uid="{DDF641D2-EA95-4944-9E26-B5ED4D13AC4F}"/>
    <cellStyle name="Normal 7 4 2 3 2 3" xfId="3316" xr:uid="{E5B3D37A-EA98-453E-93D3-1FF791097D2B}"/>
    <cellStyle name="Normal 7 4 2 3 3" xfId="1770" xr:uid="{0BFAFE45-8832-4FAB-9DCA-8CE18EC325E2}"/>
    <cellStyle name="Normal 7 4 2 3 3 2" xfId="3831" xr:uid="{6ECF65CF-0979-4D29-AA8E-1EA6659ECD3C}"/>
    <cellStyle name="Normal 7 4 2 3 4" xfId="2801" xr:uid="{5BBACA21-6F6D-43B8-A508-852A11D7BA2F}"/>
    <cellStyle name="Normal 7 4 2 4" xfId="1133" xr:uid="{0D7926DE-30C1-45E3-ABB7-1E0E0E894726}"/>
    <cellStyle name="Normal 7 4 2 4 2" xfId="2164" xr:uid="{24198D95-4635-4D33-8390-878A45754D9F}"/>
    <cellStyle name="Normal 7 4 2 4 2 2" xfId="4225" xr:uid="{A33D9763-84DF-4651-B013-7C0C41777713}"/>
    <cellStyle name="Normal 7 4 2 4 3" xfId="3195" xr:uid="{2BE6AA2B-0686-4AAE-B218-43B92E40D66F}"/>
    <cellStyle name="Normal 7 4 2 5" xfId="1649" xr:uid="{B66D62BF-D332-455A-ADE5-1EDAD078D03E}"/>
    <cellStyle name="Normal 7 4 2 5 2" xfId="3710" xr:uid="{1B1902C2-728B-4293-B5E8-317BE494F989}"/>
    <cellStyle name="Normal 7 4 2 6" xfId="2680" xr:uid="{BC991D82-B216-46B3-9550-DF3A1F399CAC}"/>
    <cellStyle name="Normal 7 4 3" xfId="797" xr:uid="{629FEFF0-53FF-4AEB-894F-7EFC840534DA}"/>
    <cellStyle name="Normal 7 4 3 2" xfId="977" xr:uid="{11D4C10C-0652-43D0-A37F-9CEF2A400D0D}"/>
    <cellStyle name="Normal 7 4 3 2 2" xfId="1494" xr:uid="{4D8980EE-3380-4871-9795-807CAEA28A6A}"/>
    <cellStyle name="Normal 7 4 3 2 2 2" xfId="2524" xr:uid="{C06658F5-4428-4EA6-BCA6-7CA96047C591}"/>
    <cellStyle name="Normal 7 4 3 2 2 2 2" xfId="4585" xr:uid="{18F133EC-BE75-4298-BB30-44775F2820A4}"/>
    <cellStyle name="Normal 7 4 3 2 2 3" xfId="3555" xr:uid="{DC0B77A8-BCDF-4FA6-A1FA-160AB77B408A}"/>
    <cellStyle name="Normal 7 4 3 2 3" xfId="2009" xr:uid="{39E29F05-533C-4579-8344-765B4681CBE2}"/>
    <cellStyle name="Normal 7 4 3 2 3 2" xfId="4070" xr:uid="{99B4A138-2985-46BF-B4BC-BFAD4A033EA5}"/>
    <cellStyle name="Normal 7 4 3 2 4" xfId="3040" xr:uid="{C527563C-4455-4AA2-A9C9-8E805D7F807A}"/>
    <cellStyle name="Normal 7 4 3 3" xfId="1318" xr:uid="{D5A4CD0B-8E6F-44CE-815F-DA7DEAD1275F}"/>
    <cellStyle name="Normal 7 4 3 3 2" xfId="2348" xr:uid="{FA97D675-CB2B-4EBB-A442-979B6E35BA96}"/>
    <cellStyle name="Normal 7 4 3 3 2 2" xfId="4409" xr:uid="{85F11E75-71B1-48B2-AB55-EB79512FC542}"/>
    <cellStyle name="Normal 7 4 3 3 3" xfId="3379" xr:uid="{D01B847B-623D-4874-B2E2-AC6AED43313C}"/>
    <cellStyle name="Normal 7 4 3 4" xfId="1833" xr:uid="{616628A2-ED20-4425-AE08-CC6DF8E84B82}"/>
    <cellStyle name="Normal 7 4 3 4 2" xfId="3894" xr:uid="{86310C7C-C398-4138-AC27-19C6EDFD4E3A}"/>
    <cellStyle name="Normal 7 4 3 5" xfId="2864" xr:uid="{503460E3-9502-4A60-B926-E1B8FC149E9D}"/>
    <cellStyle name="Normal 7 4 4" xfId="854" xr:uid="{CA2121BD-2797-4FA5-A853-897563E3FF58}"/>
    <cellStyle name="Normal 7 4 4 2" xfId="1372" xr:uid="{F043A785-AF73-4583-B5AC-F5898F8B7AF7}"/>
    <cellStyle name="Normal 7 4 4 2 2" xfId="2402" xr:uid="{5163C2B5-87F6-49E5-B973-870CD303C181}"/>
    <cellStyle name="Normal 7 4 4 2 2 2" xfId="4463" xr:uid="{2C71A19F-ECA6-43B8-86FB-9CC66F7617BB}"/>
    <cellStyle name="Normal 7 4 4 2 3" xfId="3433" xr:uid="{8EC849AD-C3FD-482F-9E85-8348DAB074FB}"/>
    <cellStyle name="Normal 7 4 4 3" xfId="1887" xr:uid="{4D310B7C-3DAA-4373-86DC-CE3533504B0A}"/>
    <cellStyle name="Normal 7 4 4 3 2" xfId="3948" xr:uid="{F81F16E5-46D4-47CC-A18D-03D7CE819A1C}"/>
    <cellStyle name="Normal 7 4 4 4" xfId="2918" xr:uid="{59CEF778-73D1-4C43-B6CC-8463823C6D60}"/>
    <cellStyle name="Normal 7 4 5" xfId="669" xr:uid="{8D226ECA-69F0-4352-9D8D-1F84BC2B8BA6}"/>
    <cellStyle name="Normal 7 4 5 2" xfId="1196" xr:uid="{DF91D0FD-9C97-4EE6-A779-8A33766F90C4}"/>
    <cellStyle name="Normal 7 4 5 2 2" xfId="2226" xr:uid="{327029E2-8203-4154-992A-77793CF582C8}"/>
    <cellStyle name="Normal 7 4 5 2 2 2" xfId="4287" xr:uid="{DFE8A826-44EF-49D1-A9AB-0574B34A9C07}"/>
    <cellStyle name="Normal 7 4 5 2 3" xfId="3257" xr:uid="{01709814-45E3-47F7-9F59-573EEA9E21C3}"/>
    <cellStyle name="Normal 7 4 5 3" xfId="1711" xr:uid="{4D884CD8-EEEE-4D66-BE5B-B49A742826D6}"/>
    <cellStyle name="Normal 7 4 5 3 2" xfId="3772" xr:uid="{93E8A7A5-2263-49F3-8895-417069C5BD1A}"/>
    <cellStyle name="Normal 7 4 5 4" xfId="2742" xr:uid="{4EBB49BB-C7DD-4322-8082-E39FA2B209F3}"/>
    <cellStyle name="Normal 7 4 6" xfId="1035" xr:uid="{213B2F28-9BE1-4E3C-9E88-821063C4885B}"/>
    <cellStyle name="Normal 7 4 6 2" xfId="2066" xr:uid="{178EE1BE-F1F5-4FA2-920D-A14D02BC258D}"/>
    <cellStyle name="Normal 7 4 6 2 2" xfId="4127" xr:uid="{DE515069-1640-45FF-B27A-EEEBF767410F}"/>
    <cellStyle name="Normal 7 4 6 3" xfId="3097" xr:uid="{1812DA2C-A5E3-4D26-BEB3-2F205B52AA6A}"/>
    <cellStyle name="Normal 7 4 7" xfId="1551" xr:uid="{C333D955-3FF3-4017-8FFF-3EDA00CBA25D}"/>
    <cellStyle name="Normal 7 4 7 2" xfId="3612" xr:uid="{A028586B-BC63-40BC-9BCC-74780F083C09}"/>
    <cellStyle name="Normal 7 4 8" xfId="2582" xr:uid="{94A1E154-B3C2-4A71-B777-979D282876E3}"/>
    <cellStyle name="Normal 7 4 9" xfId="488" xr:uid="{85E6D98A-6A2A-4B91-A88F-7BF0F3D0DF18}"/>
    <cellStyle name="Normal 7 5" xfId="526" xr:uid="{45D9247E-31FC-416E-B839-9A0C210DED1B}"/>
    <cellStyle name="Normal 7 5 2" xfId="884" xr:uid="{93E8C23A-3C46-4816-B8EB-555536051FB2}"/>
    <cellStyle name="Normal 7 5 2 2" xfId="1402" xr:uid="{2F306FCB-051B-46D7-9669-7FB01F4C318C}"/>
    <cellStyle name="Normal 7 5 2 2 2" xfId="2432" xr:uid="{56762799-8FF9-46FF-9F25-E5DAE909D90F}"/>
    <cellStyle name="Normal 7 5 2 2 2 2" xfId="4493" xr:uid="{4DD725D8-D4D0-499F-9169-B21209865414}"/>
    <cellStyle name="Normal 7 5 2 2 3" xfId="3463" xr:uid="{530E1DD9-F703-4AF1-BF50-7C5048281EAD}"/>
    <cellStyle name="Normal 7 5 2 3" xfId="1917" xr:uid="{9B4F6809-3208-47BF-8B3D-6EACDD3482B5}"/>
    <cellStyle name="Normal 7 5 2 3 2" xfId="3978" xr:uid="{953E6956-BA8B-4885-A1B8-99D58FF89F73}"/>
    <cellStyle name="Normal 7 5 2 4" xfId="2948" xr:uid="{559E0A7A-91CF-4ACC-BFA9-09D548BF8037}"/>
    <cellStyle name="Normal 7 5 3" xfId="699" xr:uid="{CADE4F92-5FAA-45C0-8855-80CA7348B0F2}"/>
    <cellStyle name="Normal 7 5 3 2" xfId="1226" xr:uid="{3B9C2F95-782A-4C06-8B84-12F768DB860F}"/>
    <cellStyle name="Normal 7 5 3 2 2" xfId="2256" xr:uid="{BB025526-884C-41E7-B364-9A7CFD75A04F}"/>
    <cellStyle name="Normal 7 5 3 2 2 2" xfId="4317" xr:uid="{FFDE8CAB-0AE0-4285-B5CF-94756DB2C38E}"/>
    <cellStyle name="Normal 7 5 3 2 3" xfId="3287" xr:uid="{01AF1EF7-11D6-4DBE-9461-E8E5368BE2B9}"/>
    <cellStyle name="Normal 7 5 3 3" xfId="1741" xr:uid="{B05EE51C-D609-49AC-844C-E1522F620A78}"/>
    <cellStyle name="Normal 7 5 3 3 2" xfId="3802" xr:uid="{68E1EE45-9331-4655-8394-ECB719979135}"/>
    <cellStyle name="Normal 7 5 3 4" xfId="2772" xr:uid="{2C513FD8-A758-4C37-A274-A56AF86E1D37}"/>
    <cellStyle name="Normal 7 5 4" xfId="1073" xr:uid="{B3A1C286-8CE3-4413-98E8-B11A76426631}"/>
    <cellStyle name="Normal 7 5 4 2" xfId="2104" xr:uid="{B5C714B1-BBE4-4B76-8EBA-36E320E301C4}"/>
    <cellStyle name="Normal 7 5 4 2 2" xfId="4165" xr:uid="{E45F6106-90C3-4CDB-A4F4-D4C8181C46B4}"/>
    <cellStyle name="Normal 7 5 4 3" xfId="3135" xr:uid="{7C7241C8-2F04-47F0-91C9-DDE87E39110C}"/>
    <cellStyle name="Normal 7 5 5" xfId="1589" xr:uid="{D20D39FD-B43E-4A0B-88AA-AA01E59113BD}"/>
    <cellStyle name="Normal 7 5 5 2" xfId="3650" xr:uid="{234BFBF5-87E3-4203-9314-5720D0A95DF1}"/>
    <cellStyle name="Normal 7 5 6" xfId="2620" xr:uid="{BD9E9C1B-9C31-4D7E-81C3-341B7896581C}"/>
    <cellStyle name="Normal 7 6" xfId="757" xr:uid="{FC79658E-5E13-4DA9-85B2-2B52CCB3326F}"/>
    <cellStyle name="Normal 7 6 2" xfId="942" xr:uid="{C9CCB8B7-5882-4E30-8618-511C922E6E56}"/>
    <cellStyle name="Normal 7 6 2 2" xfId="1460" xr:uid="{385114FE-A3D5-46B6-B476-AAB19AD876E1}"/>
    <cellStyle name="Normal 7 6 2 2 2" xfId="2490" xr:uid="{5D987009-F5C2-472E-8832-0E013C10A34C}"/>
    <cellStyle name="Normal 7 6 2 2 2 2" xfId="4551" xr:uid="{DEB89332-7A8F-47B0-B80A-2E884DAA2E2D}"/>
    <cellStyle name="Normal 7 6 2 2 3" xfId="3521" xr:uid="{F6A11FAF-3D6D-48C1-AC3E-A1898FAF5D91}"/>
    <cellStyle name="Normal 7 6 2 3" xfId="1975" xr:uid="{E5EA7E65-456B-4D07-B915-86B8ADD6E837}"/>
    <cellStyle name="Normal 7 6 2 3 2" xfId="4036" xr:uid="{18782ABE-B79A-42C2-925F-8588BA7D66EA}"/>
    <cellStyle name="Normal 7 6 2 4" xfId="3006" xr:uid="{0AC13CBF-31CC-42D4-8457-532060922DED}"/>
    <cellStyle name="Normal 7 6 3" xfId="1284" xr:uid="{F3FC2369-C923-40AE-A18F-523C41D57A52}"/>
    <cellStyle name="Normal 7 6 3 2" xfId="2314" xr:uid="{479FD856-C545-40C8-9894-DD92BEE4E8BB}"/>
    <cellStyle name="Normal 7 6 3 2 2" xfId="4375" xr:uid="{4252A1F9-AD2E-472D-BB81-4C6A77F83D76}"/>
    <cellStyle name="Normal 7 6 3 3" xfId="3345" xr:uid="{57B0BD7F-C613-46A0-8F06-9356949C5885}"/>
    <cellStyle name="Normal 7 6 4" xfId="1799" xr:uid="{24CB2834-E4D9-4622-8FA7-3D081B9B7915}"/>
    <cellStyle name="Normal 7 6 4 2" xfId="3860" xr:uid="{8FD2F28C-78FA-46EE-949E-991FB1DA82A8}"/>
    <cellStyle name="Normal 7 6 5" xfId="2830" xr:uid="{1AB2F9B6-36D9-4E22-BF96-06878269B3A8}"/>
    <cellStyle name="Normal 7 7" xfId="825" xr:uid="{713C50B5-9933-44ED-84E3-E3DF4E997D63}"/>
    <cellStyle name="Normal 7 7 2" xfId="1343" xr:uid="{C9B9F7B2-F717-4959-A229-D4F194259496}"/>
    <cellStyle name="Normal 7 7 2 2" xfId="2373" xr:uid="{FEDD9201-5509-4A83-9E37-0B196F09CA9D}"/>
    <cellStyle name="Normal 7 7 2 2 2" xfId="4434" xr:uid="{8781354D-F480-45FC-93D6-338E57E119B5}"/>
    <cellStyle name="Normal 7 7 2 3" xfId="3404" xr:uid="{35DDD6EB-FD51-4AD1-8E43-FD0A941E1F59}"/>
    <cellStyle name="Normal 7 7 3" xfId="1858" xr:uid="{11C84102-6CCC-402E-8107-88C49661BF31}"/>
    <cellStyle name="Normal 7 7 3 2" xfId="3919" xr:uid="{58A0480A-4675-495B-B140-744FD8F6A5FF}"/>
    <cellStyle name="Normal 7 7 4" xfId="2889" xr:uid="{5F635A11-7E8D-4C44-9517-5895C8B14CA2}"/>
    <cellStyle name="Normal 7 8" xfId="628" xr:uid="{328E2AC6-05A4-412E-9450-CF7F314CC421}"/>
    <cellStyle name="Normal 7 8 2" xfId="1167" xr:uid="{C58BB485-47FB-4E32-9F65-F5BB80F0DBF8}"/>
    <cellStyle name="Normal 7 8 2 2" xfId="2197" xr:uid="{09012824-C564-456B-9957-F00DED34ECD0}"/>
    <cellStyle name="Normal 7 8 2 2 2" xfId="4258" xr:uid="{2ABCE611-3D0D-4C13-80F0-CFFD7D6CC4C2}"/>
    <cellStyle name="Normal 7 8 2 3" xfId="3228" xr:uid="{B06A297A-C770-41F8-B7F5-843A750EDE12}"/>
    <cellStyle name="Normal 7 8 3" xfId="1682" xr:uid="{FF294224-7EED-4355-B4C8-DBB1EE0F9222}"/>
    <cellStyle name="Normal 7 8 3 2" xfId="3743" xr:uid="{686F3E20-7889-4EC7-AA61-2E02E491395E}"/>
    <cellStyle name="Normal 7 8 4" xfId="2713" xr:uid="{32286352-8D2F-4CB3-9D8B-AD7E8637CD80}"/>
    <cellStyle name="Normal 7 9" xfId="1003" xr:uid="{B83311F7-8B2C-485C-A331-120F2A31B1E1}"/>
    <cellStyle name="Normal 7 9 2" xfId="2034" xr:uid="{18EB5423-4054-448C-9944-7FF04D00A804}"/>
    <cellStyle name="Normal 7 9 2 2" xfId="4095" xr:uid="{5FE98840-36CB-454D-81B3-7D9CCCB94C1B}"/>
    <cellStyle name="Normal 7 9 3" xfId="3065" xr:uid="{5B633B9B-4F5B-4B23-8717-2C91527BE3F5}"/>
    <cellStyle name="Normal 8" xfId="302" xr:uid="{00000000-0005-0000-0000-000035010000}"/>
    <cellStyle name="Normal 8 2" xfId="372" xr:uid="{00000000-0005-0000-0000-000036010000}"/>
    <cellStyle name="Normal 8 2 2" xfId="678" xr:uid="{D43D2B7F-96A6-4781-9D76-85E0BA113B4A}"/>
    <cellStyle name="Normal 8 2 2 2" xfId="737" xr:uid="{4248C585-71E9-4E45-ADF8-2319408BBC53}"/>
    <cellStyle name="Normal 8 2 2 2 2" xfId="922" xr:uid="{B5B5EBC8-3DCB-40DC-8EA0-2CE33A7FBA66}"/>
    <cellStyle name="Normal 8 2 2 2 2 2" xfId="1440" xr:uid="{0612F511-E0AB-4F6B-BE02-D8B418251D5D}"/>
    <cellStyle name="Normal 8 2 2 2 2 2 2" xfId="2470" xr:uid="{F3FA4969-CB36-43FC-AD0A-ED0179A5F9E4}"/>
    <cellStyle name="Normal 8 2 2 2 2 2 2 2" xfId="4531" xr:uid="{2469865A-30FA-4752-B192-F12BFB57AC62}"/>
    <cellStyle name="Normal 8 2 2 2 2 2 3" xfId="3501" xr:uid="{8A1F96FE-AE18-4F93-82DF-9A4837015A2F}"/>
    <cellStyle name="Normal 8 2 2 2 2 3" xfId="1955" xr:uid="{C37F94B2-9D20-4176-B209-D65490B1E0CE}"/>
    <cellStyle name="Normal 8 2 2 2 2 3 2" xfId="4016" xr:uid="{20AB867E-FA1C-44F8-B37D-35782A6A1B5C}"/>
    <cellStyle name="Normal 8 2 2 2 2 4" xfId="2986" xr:uid="{39E51C5D-43D7-4EF0-B5F3-0BBA74D7C49D}"/>
    <cellStyle name="Normal 8 2 2 2 3" xfId="1264" xr:uid="{18329FD4-3BD3-4DA5-AC9D-25539D6B36C3}"/>
    <cellStyle name="Normal 8 2 2 2 3 2" xfId="2294" xr:uid="{28DFC808-0063-430D-B8E5-D2AF2E6A1232}"/>
    <cellStyle name="Normal 8 2 2 2 3 2 2" xfId="4355" xr:uid="{FF134884-0AFB-406A-9D6F-ABF94F6B65BB}"/>
    <cellStyle name="Normal 8 2 2 2 3 3" xfId="3325" xr:uid="{45E9AC90-8DFB-41D8-B56E-1E0857F52FC9}"/>
    <cellStyle name="Normal 8 2 2 2 4" xfId="1779" xr:uid="{F045CF26-8D51-462B-B44F-6DB27F49B409}"/>
    <cellStyle name="Normal 8 2 2 2 4 2" xfId="3840" xr:uid="{7A13110A-F474-4A34-B647-36A8B558EEDB}"/>
    <cellStyle name="Normal 8 2 2 2 5" xfId="2810" xr:uid="{5F6E1D1C-11D3-4E30-A3AC-AF3ABCE47CC0}"/>
    <cellStyle name="Normal 8 2 2 3" xfId="805" xr:uid="{F2640E3D-0B96-4E05-A2BB-BA75684450FD}"/>
    <cellStyle name="Normal 8 2 2 3 2" xfId="985" xr:uid="{C949D2C7-0B2E-424D-8A71-43C6F39B396C}"/>
    <cellStyle name="Normal 8 2 2 3 2 2" xfId="1502" xr:uid="{3A5FC4B1-3063-47C7-BBDA-5CC62B792BCB}"/>
    <cellStyle name="Normal 8 2 2 3 2 2 2" xfId="2532" xr:uid="{B111CAFC-4A1B-4AFF-8498-C7DA78FE51A1}"/>
    <cellStyle name="Normal 8 2 2 3 2 2 2 2" xfId="4593" xr:uid="{F3CE797C-85E5-4AA2-972F-356D48162016}"/>
    <cellStyle name="Normal 8 2 2 3 2 2 3" xfId="3563" xr:uid="{C50863F0-6CD7-458B-875F-F2D4642AC34D}"/>
    <cellStyle name="Normal 8 2 2 3 2 3" xfId="2017" xr:uid="{BB4760E9-2317-4374-AA79-CED659BCF44E}"/>
    <cellStyle name="Normal 8 2 2 3 2 3 2" xfId="4078" xr:uid="{9B9B0A74-D893-4771-8BB2-9431335080CD}"/>
    <cellStyle name="Normal 8 2 2 3 2 4" xfId="3048" xr:uid="{9F513EE5-32E0-4C1B-AEF8-6A6A0DF13218}"/>
    <cellStyle name="Normal 8 2 2 3 3" xfId="1326" xr:uid="{CB3AF93E-5F3C-4647-929C-4D0753C92B65}"/>
    <cellStyle name="Normal 8 2 2 3 3 2" xfId="2356" xr:uid="{F7C57B2A-70F2-4CB0-9238-554851C2A8DB}"/>
    <cellStyle name="Normal 8 2 2 3 3 2 2" xfId="4417" xr:uid="{8E883D9A-4DED-4EF2-98AB-75CF28C07339}"/>
    <cellStyle name="Normal 8 2 2 3 3 3" xfId="3387" xr:uid="{B6D0BBC3-AA6B-4D49-82B6-0FEB0E73D9FF}"/>
    <cellStyle name="Normal 8 2 2 3 4" xfId="1841" xr:uid="{B6E30E6D-DE52-4DD7-A069-FC1BBA3C41E8}"/>
    <cellStyle name="Normal 8 2 2 3 4 2" xfId="3902" xr:uid="{8EEA0B95-B75C-443C-AD23-51061042427B}"/>
    <cellStyle name="Normal 8 2 2 3 5" xfId="2872" xr:uid="{557B5366-868A-4722-88B1-DAC1247D03CB}"/>
    <cellStyle name="Normal 8 2 2 4" xfId="863" xr:uid="{3A26694F-C45B-4AB2-A17A-00F8C6C47147}"/>
    <cellStyle name="Normal 8 2 2 4 2" xfId="1381" xr:uid="{4D848F7C-03F8-4646-A01D-DBD95C81A0F4}"/>
    <cellStyle name="Normal 8 2 2 4 2 2" xfId="2411" xr:uid="{4FFBDAA6-0304-42A8-B1AF-5E35B6DAA242}"/>
    <cellStyle name="Normal 8 2 2 4 2 2 2" xfId="4472" xr:uid="{929B44E0-45CA-4643-B339-6C832EDAD929}"/>
    <cellStyle name="Normal 8 2 2 4 2 3" xfId="3442" xr:uid="{6EC6CD57-A193-4F4F-A793-102BB7408063}"/>
    <cellStyle name="Normal 8 2 2 4 3" xfId="1896" xr:uid="{2A51C1DD-760A-4292-935B-83D86FA7DF0C}"/>
    <cellStyle name="Normal 8 2 2 4 3 2" xfId="3957" xr:uid="{D14381D8-50A1-44C0-9AEF-D2C426859016}"/>
    <cellStyle name="Normal 8 2 2 4 4" xfId="2927" xr:uid="{00E971E1-D1F9-4455-A7F4-7598827A3F06}"/>
    <cellStyle name="Normal 8 2 2 5" xfId="1205" xr:uid="{6C53CC2C-338C-49C5-B363-0C7BBFA6DFDE}"/>
    <cellStyle name="Normal 8 2 2 5 2" xfId="2235" xr:uid="{769F5CE5-BD9E-4DD5-A8CB-40818550EB6A}"/>
    <cellStyle name="Normal 8 2 2 5 2 2" xfId="4296" xr:uid="{CA03D249-7733-4CFD-9583-F78344473488}"/>
    <cellStyle name="Normal 8 2 2 5 3" xfId="3266" xr:uid="{04E3AF04-E3E0-47DE-8CD4-AD8064474D11}"/>
    <cellStyle name="Normal 8 2 2 6" xfId="1720" xr:uid="{8F434504-6D45-4543-ABCB-038E07B8A0AA}"/>
    <cellStyle name="Normal 8 2 2 6 2" xfId="3781" xr:uid="{678E20B7-88F9-4B60-891D-E4C7CA4C9A90}"/>
    <cellStyle name="Normal 8 2 2 7" xfId="2751" xr:uid="{F481B31E-FE18-4133-B9DB-FAF4F61D824E}"/>
    <cellStyle name="Normal 8 2 3" xfId="708" xr:uid="{FDF014A5-2ED3-4F16-A721-D34208F78733}"/>
    <cellStyle name="Normal 8 2 3 2" xfId="893" xr:uid="{E152E4A1-24E3-4FD6-A49B-338B38A1A0E0}"/>
    <cellStyle name="Normal 8 2 3 2 2" xfId="1411" xr:uid="{C7FDC77F-B880-48E7-8F35-A63428FAB9B1}"/>
    <cellStyle name="Normal 8 2 3 2 2 2" xfId="2441" xr:uid="{ED83DA0E-B91F-48A5-A2F7-78994541DCAD}"/>
    <cellStyle name="Normal 8 2 3 2 2 2 2" xfId="4502" xr:uid="{168D1343-FCCE-4B0C-BA5C-F497D0C1306E}"/>
    <cellStyle name="Normal 8 2 3 2 2 3" xfId="3472" xr:uid="{ADFD6EEC-7BD3-4DDC-9B3C-E4D5709C7BC3}"/>
    <cellStyle name="Normal 8 2 3 2 3" xfId="1926" xr:uid="{AEE56702-A5BB-4372-99AD-A1658FEAA5BC}"/>
    <cellStyle name="Normal 8 2 3 2 3 2" xfId="3987" xr:uid="{EB5F4A52-301D-4506-ADAC-47F854D4BA20}"/>
    <cellStyle name="Normal 8 2 3 2 4" xfId="2957" xr:uid="{C890283D-0EE7-4328-ACC2-A2F5F7296B31}"/>
    <cellStyle name="Normal 8 2 3 3" xfId="1235" xr:uid="{4105BE01-3AE2-42FD-9506-55C54F881B4B}"/>
    <cellStyle name="Normal 8 2 3 3 2" xfId="2265" xr:uid="{52E2C162-8732-4E23-B6A5-A1E42196578F}"/>
    <cellStyle name="Normal 8 2 3 3 2 2" xfId="4326" xr:uid="{C5B4CE13-B721-4C1C-B21D-A2390196DE8C}"/>
    <cellStyle name="Normal 8 2 3 3 3" xfId="3296" xr:uid="{74069E16-3899-4BD3-9174-18FF011EADFC}"/>
    <cellStyle name="Normal 8 2 3 4" xfId="1750" xr:uid="{D4AD2031-5120-4682-9768-CFF8A0677C88}"/>
    <cellStyle name="Normal 8 2 3 4 2" xfId="3811" xr:uid="{524C5CDC-7903-4F25-8D8A-1DAF191B265F}"/>
    <cellStyle name="Normal 8 2 3 5" xfId="2781" xr:uid="{5F7B8131-3AF4-4004-8FE4-366C91B99BA7}"/>
    <cellStyle name="Normal 8 2 4" xfId="766" xr:uid="{622D1C3A-A097-4357-817D-B1FCB2633197}"/>
    <cellStyle name="Normal 8 2 4 2" xfId="951" xr:uid="{014D425D-30D2-41F7-A8C0-880FA6217504}"/>
    <cellStyle name="Normal 8 2 4 2 2" xfId="1469" xr:uid="{82363BE7-C3AD-4B51-A36F-75B89E150D42}"/>
    <cellStyle name="Normal 8 2 4 2 2 2" xfId="2499" xr:uid="{9ED82417-4735-4159-B1AF-250AD05FD070}"/>
    <cellStyle name="Normal 8 2 4 2 2 2 2" xfId="4560" xr:uid="{7F93D435-A7FA-453E-AB3F-B2E35BED383C}"/>
    <cellStyle name="Normal 8 2 4 2 2 3" xfId="3530" xr:uid="{6E3D7041-E9D9-49EA-9C4D-18376B0D4F56}"/>
    <cellStyle name="Normal 8 2 4 2 3" xfId="1984" xr:uid="{F465907F-C02B-409E-AB9A-1C16EF209C25}"/>
    <cellStyle name="Normal 8 2 4 2 3 2" xfId="4045" xr:uid="{276A675F-BD5B-4DE5-8D2D-F3E0357D9B3A}"/>
    <cellStyle name="Normal 8 2 4 2 4" xfId="3015" xr:uid="{ED03B3D4-41D8-474C-9F89-A357E00B9608}"/>
    <cellStyle name="Normal 8 2 4 3" xfId="1293" xr:uid="{9FFC0F11-163F-45EF-A609-64F20D9BB350}"/>
    <cellStyle name="Normal 8 2 4 3 2" xfId="2323" xr:uid="{9F85F3AD-9EE4-4459-BA01-64FAF7872080}"/>
    <cellStyle name="Normal 8 2 4 3 2 2" xfId="4384" xr:uid="{79842C64-ADAB-4E02-A263-3FB726A3F904}"/>
    <cellStyle name="Normal 8 2 4 3 3" xfId="3354" xr:uid="{959B47A5-D75B-408A-A8EE-72E046F1E31E}"/>
    <cellStyle name="Normal 8 2 4 4" xfId="1808" xr:uid="{E9154402-D08F-4CA5-AFEA-8831DA2EF908}"/>
    <cellStyle name="Normal 8 2 4 4 2" xfId="3869" xr:uid="{4C5B593F-4933-426F-862E-0A2559660F6E}"/>
    <cellStyle name="Normal 8 2 4 5" xfId="2839" xr:uid="{FE153935-B842-4C6E-9AF7-2CF5985A8A43}"/>
    <cellStyle name="Normal 8 2 5" xfId="834" xr:uid="{3AAB298F-6F3D-40F6-96BE-BD27E001762E}"/>
    <cellStyle name="Normal 8 2 5 2" xfId="1352" xr:uid="{E5202E62-05E5-4E7B-A8AA-773D1C9A1791}"/>
    <cellStyle name="Normal 8 2 5 2 2" xfId="2382" xr:uid="{03D39F8B-11EC-4BE9-BD1B-B22BCC4B0EEB}"/>
    <cellStyle name="Normal 8 2 5 2 2 2" xfId="4443" xr:uid="{3AF4144B-5CD9-42B2-8A64-22EFEDC3BE96}"/>
    <cellStyle name="Normal 8 2 5 2 3" xfId="3413" xr:uid="{1484214C-1332-4DDA-9431-9F675B7858AF}"/>
    <cellStyle name="Normal 8 2 5 3" xfId="1867" xr:uid="{9B7FD11B-8103-4D8D-BAF5-37611A6B4C30}"/>
    <cellStyle name="Normal 8 2 5 3 2" xfId="3928" xr:uid="{411898CB-97B7-41CE-9CB1-42A09333867B}"/>
    <cellStyle name="Normal 8 2 5 4" xfId="2898" xr:uid="{7DD4E682-3B26-49A4-8699-A41F129CB9B2}"/>
    <cellStyle name="Normal 8 2 6" xfId="645" xr:uid="{E9C9CCBC-EE2B-4AA2-A20F-3DEFC2250523}"/>
    <cellStyle name="Normal 8 2 6 2" xfId="1176" xr:uid="{69381603-9BD4-4400-A282-FFCF8B2B419B}"/>
    <cellStyle name="Normal 8 2 6 2 2" xfId="2206" xr:uid="{EA7A066B-1BE2-4C32-BC6B-1F74ED017199}"/>
    <cellStyle name="Normal 8 2 6 2 2 2" xfId="4267" xr:uid="{1665D9E7-98DE-49BA-ABB2-88543DEE9822}"/>
    <cellStyle name="Normal 8 2 6 2 3" xfId="3237" xr:uid="{337EA570-9167-44D1-B934-AAB5EC80BF93}"/>
    <cellStyle name="Normal 8 2 6 3" xfId="1691" xr:uid="{DAF9F367-4A65-40BD-8C24-73A91B2C3BED}"/>
    <cellStyle name="Normal 8 2 6 3 2" xfId="3752" xr:uid="{83E581CA-FF22-48A2-95EE-BADBFED9BEC2}"/>
    <cellStyle name="Normal 8 2 6 4" xfId="2722" xr:uid="{7231AB35-3B16-4D65-9553-16200757A559}"/>
    <cellStyle name="Normal 8 3" xfId="666" xr:uid="{FD9E35E1-5F16-4B54-9EC2-7240A1DBE919}"/>
    <cellStyle name="Normal 8 3 2" xfId="725" xr:uid="{955690CF-671B-48FF-80D2-71C278FFEABE}"/>
    <cellStyle name="Normal 8 3 2 2" xfId="910" xr:uid="{EF4A84FC-FB3A-4388-8BF1-194EA0EEBCEC}"/>
    <cellStyle name="Normal 8 3 2 2 2" xfId="1428" xr:uid="{8F744D6F-1D77-41CA-A327-EE1320A5DF8A}"/>
    <cellStyle name="Normal 8 3 2 2 2 2" xfId="2458" xr:uid="{6E4C373C-5114-49C2-8344-8C3312B45101}"/>
    <cellStyle name="Normal 8 3 2 2 2 2 2" xfId="4519" xr:uid="{825C81F4-E0E3-45F8-A04B-EFE6D81129E8}"/>
    <cellStyle name="Normal 8 3 2 2 2 3" xfId="3489" xr:uid="{43F423F0-F66E-4807-B25D-96222E83FA2D}"/>
    <cellStyle name="Normal 8 3 2 2 3" xfId="1943" xr:uid="{B4581F5E-10E8-4715-BB7A-13AC8A3C0B71}"/>
    <cellStyle name="Normal 8 3 2 2 3 2" xfId="4004" xr:uid="{F821E781-1D53-443A-A1F2-6E93CD93145F}"/>
    <cellStyle name="Normal 8 3 2 2 4" xfId="2974" xr:uid="{B4400F01-1B0E-4D22-84D3-4AEC0DEBE361}"/>
    <cellStyle name="Normal 8 3 2 3" xfId="1252" xr:uid="{D0A4466D-1FBD-48A0-AA8C-65B27422FC1E}"/>
    <cellStyle name="Normal 8 3 2 3 2" xfId="2282" xr:uid="{CD246652-A686-45E8-9761-FD36ED963F17}"/>
    <cellStyle name="Normal 8 3 2 3 2 2" xfId="4343" xr:uid="{54A058B6-89E0-4EAD-95D4-6A8268C398C0}"/>
    <cellStyle name="Normal 8 3 2 3 3" xfId="3313" xr:uid="{4324B208-1F2C-41E9-98E6-9E4E967E3820}"/>
    <cellStyle name="Normal 8 3 2 4" xfId="1767" xr:uid="{43B06321-C56B-4FBD-949B-9EE1ADBB9203}"/>
    <cellStyle name="Normal 8 3 2 4 2" xfId="3828" xr:uid="{317D4C74-1611-4C43-B210-0CD4A4F31688}"/>
    <cellStyle name="Normal 8 3 2 5" xfId="2798" xr:uid="{0AB137D7-1977-4702-8290-936218727313}"/>
    <cellStyle name="Normal 8 3 3" xfId="789" xr:uid="{3349BD0B-4DF1-4B06-8159-1C7DC07C225B}"/>
    <cellStyle name="Normal 8 3 3 2" xfId="973" xr:uid="{681F9D8A-8DD6-4075-A039-74F7CEB19156}"/>
    <cellStyle name="Normal 8 3 3 2 2" xfId="1491" xr:uid="{3E456D98-95F4-42FB-A1B1-96F0E7DEE3A1}"/>
    <cellStyle name="Normal 8 3 3 2 2 2" xfId="2521" xr:uid="{9FE972B8-F143-4449-8CD9-12DF350E9251}"/>
    <cellStyle name="Normal 8 3 3 2 2 2 2" xfId="4582" xr:uid="{4402CFC6-16AA-43E9-9CD3-F2294A8C2ECE}"/>
    <cellStyle name="Normal 8 3 3 2 2 3" xfId="3552" xr:uid="{A5221002-C91A-4554-B438-49CF3DABB394}"/>
    <cellStyle name="Normal 8 3 3 2 3" xfId="2006" xr:uid="{2CC487F5-05FE-44AB-B8F1-F1AE5C4D4AC8}"/>
    <cellStyle name="Normal 8 3 3 2 3 2" xfId="4067" xr:uid="{ADFD029C-1167-4BF2-B2C8-441F90068E00}"/>
    <cellStyle name="Normal 8 3 3 2 4" xfId="3037" xr:uid="{BD851AA0-2420-445E-96D9-4ADC2459F526}"/>
    <cellStyle name="Normal 8 3 3 3" xfId="1315" xr:uid="{34AEF857-65EB-4A2D-831A-1E6059FB1ED0}"/>
    <cellStyle name="Normal 8 3 3 3 2" xfId="2345" xr:uid="{0E555F62-9309-4B2A-9428-7D897DAA0047}"/>
    <cellStyle name="Normal 8 3 3 3 2 2" xfId="4406" xr:uid="{2A5F3CF8-966D-42B9-BEAE-19A67FB07398}"/>
    <cellStyle name="Normal 8 3 3 3 3" xfId="3376" xr:uid="{F48A78E8-FD92-4F20-AB27-F35DB00CB449}"/>
    <cellStyle name="Normal 8 3 3 4" xfId="1830" xr:uid="{A1A52226-DF0B-4850-A50A-4A1C8F7B909A}"/>
    <cellStyle name="Normal 8 3 3 4 2" xfId="3891" xr:uid="{5B56D5B0-E7A5-4A55-A4BF-44DE1307D489}"/>
    <cellStyle name="Normal 8 3 3 5" xfId="2861" xr:uid="{7D6E059C-A1C4-479C-8192-41FDDD1BE613}"/>
    <cellStyle name="Normal 8 3 4" xfId="851" xr:uid="{8E71C15C-D47C-429B-822C-ECFA0CC70681}"/>
    <cellStyle name="Normal 8 3 4 2" xfId="1369" xr:uid="{7BD5A449-8A8C-4A50-BA9F-A7B697430762}"/>
    <cellStyle name="Normal 8 3 4 2 2" xfId="2399" xr:uid="{C54CF2AE-820C-480A-9978-3DB02CAA8B28}"/>
    <cellStyle name="Normal 8 3 4 2 2 2" xfId="4460" xr:uid="{FA053EFA-89F0-4250-BF5E-D81D1FA13615}"/>
    <cellStyle name="Normal 8 3 4 2 3" xfId="3430" xr:uid="{FF99CF81-7B47-4DC4-88ED-4F7C16CB840E}"/>
    <cellStyle name="Normal 8 3 4 3" xfId="1884" xr:uid="{BB17C48C-8B4B-47E7-BB00-8B50FEED62D8}"/>
    <cellStyle name="Normal 8 3 4 3 2" xfId="3945" xr:uid="{766489F4-B55B-449B-9367-BBE8B1B1187D}"/>
    <cellStyle name="Normal 8 3 4 4" xfId="2915" xr:uid="{2852C716-DA40-4EC8-921E-51C558C069CF}"/>
    <cellStyle name="Normal 8 3 5" xfId="1193" xr:uid="{AE9AAE58-8E32-48AC-8037-39E821A109BC}"/>
    <cellStyle name="Normal 8 3 5 2" xfId="2223" xr:uid="{BBFFB711-C75C-444E-BBCB-33D5BF5C7099}"/>
    <cellStyle name="Normal 8 3 5 2 2" xfId="4284" xr:uid="{BB7E619A-257A-4B08-AADB-98E661072687}"/>
    <cellStyle name="Normal 8 3 5 3" xfId="3254" xr:uid="{7E6A8D32-454C-464A-8A2A-9B648FE351AC}"/>
    <cellStyle name="Normal 8 3 6" xfId="1708" xr:uid="{9373A2DE-A8BE-4222-ABD2-1F89A5740C03}"/>
    <cellStyle name="Normal 8 3 6 2" xfId="3769" xr:uid="{1D42A355-BC76-4651-9252-B83D633B5924}"/>
    <cellStyle name="Normal 8 3 7" xfId="2739" xr:uid="{E16769D4-52B8-40AE-856E-365B4F8F4E85}"/>
    <cellStyle name="Normal 8 4" xfId="695" xr:uid="{D7A350F4-FEBE-4441-B08A-496ABC42AEBF}"/>
    <cellStyle name="Normal 8 4 2" xfId="880" xr:uid="{8EAB1B63-5AB1-40E2-A71E-BEB057998079}"/>
    <cellStyle name="Normal 8 4 2 2" xfId="1398" xr:uid="{1DBB26A8-0B22-4831-B4A5-ECA5B2E1FFB6}"/>
    <cellStyle name="Normal 8 4 2 2 2" xfId="2428" xr:uid="{BAB63FCA-32D9-4A76-998F-FF6529A6F10B}"/>
    <cellStyle name="Normal 8 4 2 2 2 2" xfId="4489" xr:uid="{D7401BF7-E299-4828-8FB1-6049228CA2F0}"/>
    <cellStyle name="Normal 8 4 2 2 3" xfId="3459" xr:uid="{24407C64-F4AC-428F-85C9-D3307D008AC8}"/>
    <cellStyle name="Normal 8 4 2 3" xfId="1913" xr:uid="{CA12E5A8-6006-4ECC-A62A-79DDCF4C3ADC}"/>
    <cellStyle name="Normal 8 4 2 3 2" xfId="3974" xr:uid="{94BA376A-F24E-452C-8773-6EB8B1409892}"/>
    <cellStyle name="Normal 8 4 2 4" xfId="2944" xr:uid="{1DC10C5B-DA34-4104-9FEC-1621B3E88E78}"/>
    <cellStyle name="Normal 8 4 3" xfId="1222" xr:uid="{F7630EC5-7A70-4B2B-B961-8DD7654BE18E}"/>
    <cellStyle name="Normal 8 4 3 2" xfId="2252" xr:uid="{8B407789-47B2-4F1F-8999-E62E1E6F7148}"/>
    <cellStyle name="Normal 8 4 3 2 2" xfId="4313" xr:uid="{AA46AACE-0CF3-489D-9C17-9386080943CB}"/>
    <cellStyle name="Normal 8 4 3 3" xfId="3283" xr:uid="{33FB242B-1D2C-4F93-A345-3E4C8DBAAF90}"/>
    <cellStyle name="Normal 8 4 4" xfId="1737" xr:uid="{E40924BF-7F8B-49B2-8134-20A0A687BBDF}"/>
    <cellStyle name="Normal 8 4 4 2" xfId="3798" xr:uid="{6A8D7BCD-B69B-4287-BE32-8FAC4C1B80C5}"/>
    <cellStyle name="Normal 8 4 5" xfId="2768" xr:uid="{9DA8966B-A9F1-43F5-9DFE-90A5F8FA2928}"/>
    <cellStyle name="Normal 8 5" xfId="754" xr:uid="{E473669D-1798-453E-9E22-2265A8CF7A57}"/>
    <cellStyle name="Normal 8 5 2" xfId="939" xr:uid="{4AAF6DE2-3713-4267-A7B7-AE744956F603}"/>
    <cellStyle name="Normal 8 5 2 2" xfId="1457" xr:uid="{F46DE7FC-B397-4EB9-963D-9DFF08BD5CEF}"/>
    <cellStyle name="Normal 8 5 2 2 2" xfId="2487" xr:uid="{90AE9672-2703-4626-ACBA-034821BC8AA5}"/>
    <cellStyle name="Normal 8 5 2 2 2 2" xfId="4548" xr:uid="{01AEDDC7-FD3D-4957-B26D-94AAFCB7D5E1}"/>
    <cellStyle name="Normal 8 5 2 2 3" xfId="3518" xr:uid="{110D97EE-9A65-4CF1-816C-8C86EF5D67F6}"/>
    <cellStyle name="Normal 8 5 2 3" xfId="1972" xr:uid="{E956EBDD-8B52-44BC-8B0D-24A472E8E8D5}"/>
    <cellStyle name="Normal 8 5 2 3 2" xfId="4033" xr:uid="{E5872BA3-2CFB-44B4-B891-BA18DD039382}"/>
    <cellStyle name="Normal 8 5 2 4" xfId="3003" xr:uid="{75C81813-2997-4ED2-9454-F0F74D279FE3}"/>
    <cellStyle name="Normal 8 5 3" xfId="1281" xr:uid="{0DCCD18A-BB71-4ABA-AE41-3F8F0A61EBE5}"/>
    <cellStyle name="Normal 8 5 3 2" xfId="2311" xr:uid="{8D970BB5-E3AD-45AD-B937-07492A418DE8}"/>
    <cellStyle name="Normal 8 5 3 2 2" xfId="4372" xr:uid="{782F8C77-FD9E-42C5-90FA-33936512D6FC}"/>
    <cellStyle name="Normal 8 5 3 3" xfId="3342" xr:uid="{FA4D9694-4BCC-4ED1-9935-DCB8F5D1E9D1}"/>
    <cellStyle name="Normal 8 5 4" xfId="1796" xr:uid="{3BCDBD2E-CC6C-494B-B42F-AC2A1876E4C6}"/>
    <cellStyle name="Normal 8 5 4 2" xfId="3857" xr:uid="{C2E5E46E-23B6-4CA8-ACB8-9D96597318BC}"/>
    <cellStyle name="Normal 8 5 5" xfId="2827" xr:uid="{A49B37D7-68D6-404F-AEC4-3490D3EFD0C2}"/>
    <cellStyle name="Normal 8 6" xfId="821" xr:uid="{F271D5A7-67E9-4A16-8605-A4DE63DFFF96}"/>
    <cellStyle name="Normal 8 6 2" xfId="1340" xr:uid="{7BBF0B92-8DA6-4F67-980E-E88ACD84DDE1}"/>
    <cellStyle name="Normal 8 6 2 2" xfId="2370" xr:uid="{8790B18E-6C1A-4F06-BA6D-F208A061F4F6}"/>
    <cellStyle name="Normal 8 6 2 2 2" xfId="4431" xr:uid="{870CA1C3-923A-4602-A700-974B36CE2E82}"/>
    <cellStyle name="Normal 8 6 2 3" xfId="3401" xr:uid="{1EE7CCB3-0F59-43BC-BF31-39CF88A4C66E}"/>
    <cellStyle name="Normal 8 6 3" xfId="1855" xr:uid="{3238798F-C663-4336-879F-A5A00515747C}"/>
    <cellStyle name="Normal 8 6 3 2" xfId="3916" xr:uid="{B3F30C7E-22F6-4BCE-8860-A69ED904E42F}"/>
    <cellStyle name="Normal 8 6 4" xfId="2886" xr:uid="{07817E62-57BD-4F47-B17C-1103BA52FE6A}"/>
    <cellStyle name="Normal 8 7" xfId="617" xr:uid="{501E88C4-98D9-41A7-A50C-CA071731F685}"/>
    <cellStyle name="Normal 8 7 2" xfId="1164" xr:uid="{35BCB7B1-7FFC-448A-991F-6460C2F01804}"/>
    <cellStyle name="Normal 8 7 2 2" xfId="2194" xr:uid="{98D1064F-D6CA-4B0C-8C96-290E3E73E859}"/>
    <cellStyle name="Normal 8 7 2 2 2" xfId="4255" xr:uid="{95182E78-1E5E-4D43-803F-453500DD3EB1}"/>
    <cellStyle name="Normal 8 7 2 3" xfId="3225" xr:uid="{4018ACD1-5A34-4720-B0C3-DDB40E44650F}"/>
    <cellStyle name="Normal 8 7 3" xfId="1679" xr:uid="{B3D79AE9-00EB-490A-A4D2-4D17A886D27B}"/>
    <cellStyle name="Normal 8 7 3 2" xfId="3740" xr:uid="{0837A242-9610-43CF-A2A8-82B52BFE076C}"/>
    <cellStyle name="Normal 8 7 4" xfId="2710" xr:uid="{CD96FBD2-3127-4CA9-BB74-F097851E3DEF}"/>
    <cellStyle name="Normal 9" xfId="379" xr:uid="{00000000-0005-0000-0000-000037010000}"/>
    <cellStyle name="Normal 9 10" xfId="2576" xr:uid="{B74443AB-6CE9-443A-B532-DA784E57DC5C}"/>
    <cellStyle name="Normal 9 11" xfId="482" xr:uid="{8C9023F6-465C-421E-B79B-31E753A645B3}"/>
    <cellStyle name="Normal 9 2" xfId="410" xr:uid="{00000000-0005-0000-0000-000038010000}"/>
    <cellStyle name="Normal 9 2 10" xfId="513" xr:uid="{E6FD2EB7-1D4A-4A28-B67A-87F9AD033DE6}"/>
    <cellStyle name="Normal 9 2 2" xfId="611" xr:uid="{913DA002-E283-435B-9353-10E9EEF8D22D}"/>
    <cellStyle name="Normal 9 2 2 2" xfId="745" xr:uid="{467B80ED-C525-475C-8F2F-C69E947AC8E3}"/>
    <cellStyle name="Normal 9 2 2 2 2" xfId="930" xr:uid="{91D0ED3C-4C50-4CBC-9F58-18EFEC02DACE}"/>
    <cellStyle name="Normal 9 2 2 2 2 2" xfId="1448" xr:uid="{E54056EA-9A2F-4116-8936-1FE4A42C18F4}"/>
    <cellStyle name="Normal 9 2 2 2 2 2 2" xfId="2478" xr:uid="{2E7AD13C-8042-405A-92BF-6B28C8EB4C2F}"/>
    <cellStyle name="Normal 9 2 2 2 2 2 2 2" xfId="4539" xr:uid="{641F4BDD-C3DB-46AD-81BB-19F4CCC2A9C2}"/>
    <cellStyle name="Normal 9 2 2 2 2 2 3" xfId="3509" xr:uid="{CCD54E90-30D7-4C2A-9840-18D2D85E1ACD}"/>
    <cellStyle name="Normal 9 2 2 2 2 3" xfId="1963" xr:uid="{AC76F114-0CBD-4B28-8800-ACE55C2F6585}"/>
    <cellStyle name="Normal 9 2 2 2 2 3 2" xfId="4024" xr:uid="{31F98270-CF4D-4C95-A87A-C66A572B6C06}"/>
    <cellStyle name="Normal 9 2 2 2 2 4" xfId="2994" xr:uid="{E1938F2D-4047-4DB6-A5C1-7EDE1CFDD4F7}"/>
    <cellStyle name="Normal 9 2 2 2 3" xfId="1272" xr:uid="{EAFD44ED-E287-47C0-905A-B8A1A99DA2D4}"/>
    <cellStyle name="Normal 9 2 2 2 3 2" xfId="2302" xr:uid="{AB1312D5-1650-4AC0-98CA-7ED69D4A8A62}"/>
    <cellStyle name="Normal 9 2 2 2 3 2 2" xfId="4363" xr:uid="{11ADD7CF-5212-4C1F-BBC8-56F704DC880F}"/>
    <cellStyle name="Normal 9 2 2 2 3 3" xfId="3333" xr:uid="{F496034D-EE64-44BE-8CB8-EE5EE3EAA676}"/>
    <cellStyle name="Normal 9 2 2 2 4" xfId="1787" xr:uid="{EC78356D-CBF9-4897-809E-E16C8AB45939}"/>
    <cellStyle name="Normal 9 2 2 2 4 2" xfId="3848" xr:uid="{59510F95-6EDE-47D7-A64C-165CDCE06EF2}"/>
    <cellStyle name="Normal 9 2 2 2 5" xfId="2818" xr:uid="{29BF0681-7B94-4DD0-8932-69737D483B03}"/>
    <cellStyle name="Normal 9 2 2 3" xfId="809" xr:uid="{2A8A9E07-9F67-4D59-B34A-8F060BFA9F16}"/>
    <cellStyle name="Normal 9 2 2 3 2" xfId="989" xr:uid="{3C20F34A-88DC-4AA3-BEE7-69983B2710FA}"/>
    <cellStyle name="Normal 9 2 2 3 2 2" xfId="1506" xr:uid="{857F86EF-4178-44D0-9B51-266CE2EDB970}"/>
    <cellStyle name="Normal 9 2 2 3 2 2 2" xfId="2536" xr:uid="{8B36FC90-D6E0-43E7-BC02-88C1DFB2FA55}"/>
    <cellStyle name="Normal 9 2 2 3 2 2 2 2" xfId="4597" xr:uid="{2AA86C9C-2376-4949-8A24-365B82FB6E29}"/>
    <cellStyle name="Normal 9 2 2 3 2 2 3" xfId="3567" xr:uid="{90C48270-BE0F-40D6-9885-0E501F1724F3}"/>
    <cellStyle name="Normal 9 2 2 3 2 3" xfId="2021" xr:uid="{78D1B6DC-57B4-4EDA-84CF-75A291CFEEA6}"/>
    <cellStyle name="Normal 9 2 2 3 2 3 2" xfId="4082" xr:uid="{613BFB7F-0282-4F53-B791-DDC4955378C0}"/>
    <cellStyle name="Normal 9 2 2 3 2 4" xfId="3052" xr:uid="{0302D7EA-9358-441A-AE0F-C6F38C5FCAB0}"/>
    <cellStyle name="Normal 9 2 2 3 3" xfId="1330" xr:uid="{FBCC5264-63A8-41CE-81D9-6879E7BF81F5}"/>
    <cellStyle name="Normal 9 2 2 3 3 2" xfId="2360" xr:uid="{0350B764-7500-452A-A914-04348FA685A9}"/>
    <cellStyle name="Normal 9 2 2 3 3 2 2" xfId="4421" xr:uid="{7F7830C4-6C78-4C78-B686-C31364CF03B0}"/>
    <cellStyle name="Normal 9 2 2 3 3 3" xfId="3391" xr:uid="{C50BF291-ED83-4220-A7E9-3AD652E36DA4}"/>
    <cellStyle name="Normal 9 2 2 3 4" xfId="1845" xr:uid="{05693E1D-CEB2-4157-B29A-32D0EC9C9C59}"/>
    <cellStyle name="Normal 9 2 2 3 4 2" xfId="3906" xr:uid="{AF51356A-4044-4F6F-A573-C63FF94C016C}"/>
    <cellStyle name="Normal 9 2 2 3 5" xfId="2876" xr:uid="{D18E9980-C4BC-48E1-AC16-8A710290616D}"/>
    <cellStyle name="Normal 9 2 2 4" xfId="871" xr:uid="{5F7455DA-B090-4549-A033-00BB2010499D}"/>
    <cellStyle name="Normal 9 2 2 4 2" xfId="1389" xr:uid="{FAFC6E3A-AA75-4ADC-B66F-0A2F02352C93}"/>
    <cellStyle name="Normal 9 2 2 4 2 2" xfId="2419" xr:uid="{937F2ADE-08ED-453A-84B3-762858298454}"/>
    <cellStyle name="Normal 9 2 2 4 2 2 2" xfId="4480" xr:uid="{8CDE4905-2419-41E5-AC42-0F181AB50BA5}"/>
    <cellStyle name="Normal 9 2 2 4 2 3" xfId="3450" xr:uid="{2A8DA02F-31C9-4BAA-A433-26CEE3020CB5}"/>
    <cellStyle name="Normal 9 2 2 4 3" xfId="1904" xr:uid="{D3179993-EDFC-4F86-8362-D2E7A995358C}"/>
    <cellStyle name="Normal 9 2 2 4 3 2" xfId="3965" xr:uid="{690C0B6E-B2BD-4AFE-A97E-1AC52B4964C8}"/>
    <cellStyle name="Normal 9 2 2 4 4" xfId="2935" xr:uid="{76633681-4840-40D4-B11A-2BE0E9F6F210}"/>
    <cellStyle name="Normal 9 2 2 5" xfId="686" xr:uid="{8FB9A3EA-A4FF-41A7-B511-21F956ADD593}"/>
    <cellStyle name="Normal 9 2 2 5 2" xfId="1213" xr:uid="{C02FE609-3C4D-4EDC-81FC-8741614F08F8}"/>
    <cellStyle name="Normal 9 2 2 5 2 2" xfId="2243" xr:uid="{DB9ED0A2-C817-45E5-BAFC-FD1F6134BA11}"/>
    <cellStyle name="Normal 9 2 2 5 2 2 2" xfId="4304" xr:uid="{E1F7F9A7-BFE7-45A5-9EE4-0CD7318982E2}"/>
    <cellStyle name="Normal 9 2 2 5 2 3" xfId="3274" xr:uid="{ACA7D196-5891-402F-9B81-392A42A1D7B3}"/>
    <cellStyle name="Normal 9 2 2 5 3" xfId="1728" xr:uid="{D9FA3471-2C00-4445-A070-28E65E1525A7}"/>
    <cellStyle name="Normal 9 2 2 5 3 2" xfId="3789" xr:uid="{36CB51FE-93C3-4EE5-A335-D4067CAC86A5}"/>
    <cellStyle name="Normal 9 2 2 5 4" xfId="2759" xr:uid="{42AC7553-796C-4D5E-A383-F0428E0838CF}"/>
    <cellStyle name="Normal 9 2 2 6" xfId="1158" xr:uid="{C227F23A-62FC-4B6E-9045-D12328423598}"/>
    <cellStyle name="Normal 9 2 2 6 2" xfId="2189" xr:uid="{D9291EE9-CD71-4701-8BEF-B27338DF2F82}"/>
    <cellStyle name="Normal 9 2 2 6 2 2" xfId="4250" xr:uid="{9EC4798D-76BD-4CA5-A621-EFBE16970698}"/>
    <cellStyle name="Normal 9 2 2 6 3" xfId="3220" xr:uid="{5BC6B498-BA14-45A7-8964-E87BD8CB58E5}"/>
    <cellStyle name="Normal 9 2 2 7" xfId="1674" xr:uid="{C6E6795C-DC69-4A32-AEF9-E607F3A7BA02}"/>
    <cellStyle name="Normal 9 2 2 7 2" xfId="3735" xr:uid="{EC05BD14-DC10-49F6-AA62-5A80B60ECDD6}"/>
    <cellStyle name="Normal 9 2 2 8" xfId="2705" xr:uid="{822D8A80-4849-4C36-8C70-57A2DB2E09F2}"/>
    <cellStyle name="Normal 9 2 3" xfId="716" xr:uid="{D1BF4F11-5597-4E64-9945-AE479B40AAC2}"/>
    <cellStyle name="Normal 9 2 3 2" xfId="901" xr:uid="{23D7867D-FF18-4E85-80D8-0DEB32D66D79}"/>
    <cellStyle name="Normal 9 2 3 2 2" xfId="1419" xr:uid="{AED3735B-91AB-43A0-8966-4EBAB7F82907}"/>
    <cellStyle name="Normal 9 2 3 2 2 2" xfId="2449" xr:uid="{A4ABF690-1023-49B6-AF1D-CBE79CD7E1E5}"/>
    <cellStyle name="Normal 9 2 3 2 2 2 2" xfId="4510" xr:uid="{62308826-AF53-4938-9BD6-04126D1A3C64}"/>
    <cellStyle name="Normal 9 2 3 2 2 3" xfId="3480" xr:uid="{56FCB5F6-5B3B-45BF-BA21-A7E40B10D58B}"/>
    <cellStyle name="Normal 9 2 3 2 3" xfId="1934" xr:uid="{07F71011-0362-47D4-9825-945D1BE9EB8F}"/>
    <cellStyle name="Normal 9 2 3 2 3 2" xfId="3995" xr:uid="{0E5EDFAD-9059-4961-BE43-3C974CF6DBDC}"/>
    <cellStyle name="Normal 9 2 3 2 4" xfId="2965" xr:uid="{986C2D82-A664-43C2-BD06-2F4D55999688}"/>
    <cellStyle name="Normal 9 2 3 3" xfId="1243" xr:uid="{4545F0CE-243C-4093-AA57-19EEFE89BE5B}"/>
    <cellStyle name="Normal 9 2 3 3 2" xfId="2273" xr:uid="{A5339345-1D4E-4747-9214-FF866F74D6AF}"/>
    <cellStyle name="Normal 9 2 3 3 2 2" xfId="4334" xr:uid="{9FD91E60-3F1F-4BE9-B4C0-EAFDA9032EFC}"/>
    <cellStyle name="Normal 9 2 3 3 3" xfId="3304" xr:uid="{E385FA57-F9F7-4603-AD40-BAF5A68EF835}"/>
    <cellStyle name="Normal 9 2 3 4" xfId="1758" xr:uid="{3272DD61-6AD7-4DCF-AA4F-761A53DC0AA3}"/>
    <cellStyle name="Normal 9 2 3 4 2" xfId="3819" xr:uid="{8781D096-C39B-48BD-AE42-6B5020C9CB0B}"/>
    <cellStyle name="Normal 9 2 3 5" xfId="2789" xr:uid="{4F2E4373-DE76-4E60-967F-E975355BB4D1}"/>
    <cellStyle name="Normal 9 2 4" xfId="774" xr:uid="{AE3097F9-BC2B-4E64-8301-81AD3CC3F01D}"/>
    <cellStyle name="Normal 9 2 4 2" xfId="959" xr:uid="{74FF8401-329A-4513-91F5-6213278162C4}"/>
    <cellStyle name="Normal 9 2 4 2 2" xfId="1477" xr:uid="{126FDADF-E9AE-4D7F-A9DE-515DC90FC8A8}"/>
    <cellStyle name="Normal 9 2 4 2 2 2" xfId="2507" xr:uid="{77F79491-12BE-4DA5-8F2A-A6A5EC64774E}"/>
    <cellStyle name="Normal 9 2 4 2 2 2 2" xfId="4568" xr:uid="{57D8915E-0142-4CE3-9ECF-F263DEC64EC3}"/>
    <cellStyle name="Normal 9 2 4 2 2 3" xfId="3538" xr:uid="{C1817304-BEB6-4BFB-B8E9-3D378648F232}"/>
    <cellStyle name="Normal 9 2 4 2 3" xfId="1992" xr:uid="{FFD7E483-87DB-4B26-8B0A-DA26FE1B4F34}"/>
    <cellStyle name="Normal 9 2 4 2 3 2" xfId="4053" xr:uid="{FB41CEE1-6E65-41B8-836E-0D5FEF579E8E}"/>
    <cellStyle name="Normal 9 2 4 2 4" xfId="3023" xr:uid="{4F019A81-62BE-425A-B68F-17D403DE80DA}"/>
    <cellStyle name="Normal 9 2 4 3" xfId="1301" xr:uid="{0DB8C05E-D1B8-44F2-A021-4EADE066B748}"/>
    <cellStyle name="Normal 9 2 4 3 2" xfId="2331" xr:uid="{94958E26-7E93-45FB-B736-04A5F331DE5A}"/>
    <cellStyle name="Normal 9 2 4 3 2 2" xfId="4392" xr:uid="{6ABD9D11-485D-459B-BE87-701355EE83BB}"/>
    <cellStyle name="Normal 9 2 4 3 3" xfId="3362" xr:uid="{D188C71E-3870-4371-81CE-DA13FFB8B484}"/>
    <cellStyle name="Normal 9 2 4 4" xfId="1816" xr:uid="{82D65C8D-68F2-4356-B11B-45325E381107}"/>
    <cellStyle name="Normal 9 2 4 4 2" xfId="3877" xr:uid="{BEF05AF9-A63B-4FDB-97E7-00CE1711FBD6}"/>
    <cellStyle name="Normal 9 2 4 5" xfId="2847" xr:uid="{C031D400-63F2-4B2D-B580-D1740C7F95DD}"/>
    <cellStyle name="Normal 9 2 5" xfId="842" xr:uid="{852F1331-3EDF-4802-997F-F344D237F96C}"/>
    <cellStyle name="Normal 9 2 5 2" xfId="1360" xr:uid="{98658123-F499-42E9-93F1-4A27260D640D}"/>
    <cellStyle name="Normal 9 2 5 2 2" xfId="2390" xr:uid="{07835446-871A-4BDF-89CE-1559E44211F2}"/>
    <cellStyle name="Normal 9 2 5 2 2 2" xfId="4451" xr:uid="{1DA59C3C-E52A-47F1-BD27-4459A1661DCA}"/>
    <cellStyle name="Normal 9 2 5 2 3" xfId="3421" xr:uid="{DC2CBA1E-BD66-4DD6-B1BD-7B13AEA1DAFF}"/>
    <cellStyle name="Normal 9 2 5 3" xfId="1875" xr:uid="{45D573F5-AF25-4D00-B652-D93E2A08C4E0}"/>
    <cellStyle name="Normal 9 2 5 3 2" xfId="3936" xr:uid="{55F504D2-4EBA-47C2-A60F-DAAF5C61D4E6}"/>
    <cellStyle name="Normal 9 2 5 4" xfId="2906" xr:uid="{FC34EC9F-1DFF-483E-AB2B-EEDC644FBFE4}"/>
    <cellStyle name="Normal 9 2 6" xfId="653" xr:uid="{2189F990-C401-47F8-9249-5DFBB170DE3E}"/>
    <cellStyle name="Normal 9 2 6 2" xfId="1184" xr:uid="{8D7BFD36-6DCC-4F04-9AB9-F7FA663FC503}"/>
    <cellStyle name="Normal 9 2 6 2 2" xfId="2214" xr:uid="{15CC9164-1F47-4CCF-9649-26740ACB7869}"/>
    <cellStyle name="Normal 9 2 6 2 2 2" xfId="4275" xr:uid="{5EEA43E5-A93A-4309-845D-EF57654871B1}"/>
    <cellStyle name="Normal 9 2 6 2 3" xfId="3245" xr:uid="{05CC0331-BC32-4576-8C49-E115A6A066F0}"/>
    <cellStyle name="Normal 9 2 6 3" xfId="1699" xr:uid="{754824AC-83DC-45AF-B190-4C43627C06C1}"/>
    <cellStyle name="Normal 9 2 6 3 2" xfId="3760" xr:uid="{63462483-AC30-4787-9E9C-D9C29510994E}"/>
    <cellStyle name="Normal 9 2 6 4" xfId="2730" xr:uid="{D97E6116-B238-4648-9025-00AB355C4098}"/>
    <cellStyle name="Normal 9 2 7" xfId="1060" xr:uid="{C11822D4-E255-4D03-AFFD-E47240CED91B}"/>
    <cellStyle name="Normal 9 2 7 2" xfId="2091" xr:uid="{FA057462-E29A-44DE-8D64-723E941203C0}"/>
    <cellStyle name="Normal 9 2 7 2 2" xfId="4152" xr:uid="{054A7F57-15AD-486E-94C4-22BC253E018E}"/>
    <cellStyle name="Normal 9 2 7 3" xfId="3122" xr:uid="{FB9F3D1D-44FF-489F-884A-68962A4EB7A4}"/>
    <cellStyle name="Normal 9 2 8" xfId="1576" xr:uid="{887D8619-9378-421F-A86A-FACB4E1A5645}"/>
    <cellStyle name="Normal 9 2 8 2" xfId="3637" xr:uid="{B893580D-5C45-4C05-A5CD-FBDA58D555DC}"/>
    <cellStyle name="Normal 9 2 9" xfId="2607" xr:uid="{7999CB95-2971-4470-B34F-E665008C3E8C}"/>
    <cellStyle name="Normal 9 3" xfId="580" xr:uid="{D5B28CDC-5475-420A-9158-51C47F6D9F6C}"/>
    <cellStyle name="Normal 9 3 2" xfId="729" xr:uid="{F496F156-56A1-4F4F-889B-E63DD949EC45}"/>
    <cellStyle name="Normal 9 3 2 2" xfId="914" xr:uid="{6BD183EE-BF2E-4DAC-8702-92FE1697FACD}"/>
    <cellStyle name="Normal 9 3 2 2 2" xfId="1432" xr:uid="{010817B7-4A18-44AC-AD90-B48436C99A46}"/>
    <cellStyle name="Normal 9 3 2 2 2 2" xfId="2462" xr:uid="{67A63636-D90C-42BC-B204-7568F551AA26}"/>
    <cellStyle name="Normal 9 3 2 2 2 2 2" xfId="4523" xr:uid="{10FDE0A7-CFD9-4D01-801F-86B4BF3CC764}"/>
    <cellStyle name="Normal 9 3 2 2 2 3" xfId="3493" xr:uid="{43F58C66-92B9-4E5E-B702-71E6EBC00081}"/>
    <cellStyle name="Normal 9 3 2 2 3" xfId="1947" xr:uid="{10260A9D-07E5-4100-8B95-64C7C48A9168}"/>
    <cellStyle name="Normal 9 3 2 2 3 2" xfId="4008" xr:uid="{22D1E17B-EFC3-48E1-87B1-D9B5766D5B4D}"/>
    <cellStyle name="Normal 9 3 2 2 4" xfId="2978" xr:uid="{2CE3F6FD-F6C4-4B84-8D56-188F6F83D3C1}"/>
    <cellStyle name="Normal 9 3 2 3" xfId="1256" xr:uid="{DD88D477-7C27-4685-8249-1C5C228BF0C2}"/>
    <cellStyle name="Normal 9 3 2 3 2" xfId="2286" xr:uid="{217B31B8-9A1B-485A-A722-7BB8C66AE6A9}"/>
    <cellStyle name="Normal 9 3 2 3 2 2" xfId="4347" xr:uid="{41EEE8B0-8DFF-4E5B-B992-D04C1AB50CA5}"/>
    <cellStyle name="Normal 9 3 2 3 3" xfId="3317" xr:uid="{35A4D294-C5DB-42E0-AB76-BACD86F4A1AD}"/>
    <cellStyle name="Normal 9 3 2 4" xfId="1771" xr:uid="{64E80D22-7753-4CC3-B630-3ACE0BE2A1C2}"/>
    <cellStyle name="Normal 9 3 2 4 2" xfId="3832" xr:uid="{895F241F-628F-4C9B-A428-43817D63EB8D}"/>
    <cellStyle name="Normal 9 3 2 5" xfId="2802" xr:uid="{1D7FA76D-B763-4048-AE47-930257CC75C8}"/>
    <cellStyle name="Normal 9 3 3" xfId="798" xr:uid="{3C342074-F41D-457D-A741-D0ABCFF43CEB}"/>
    <cellStyle name="Normal 9 3 3 2" xfId="978" xr:uid="{DED320BA-A873-4EC2-9A23-C5EDB4132B24}"/>
    <cellStyle name="Normal 9 3 3 2 2" xfId="1495" xr:uid="{04B41FC2-9C86-4651-9192-DA9CAB5DBD00}"/>
    <cellStyle name="Normal 9 3 3 2 2 2" xfId="2525" xr:uid="{4C2AB3A6-A0DC-4BCA-A3EC-5E5C23FBC468}"/>
    <cellStyle name="Normal 9 3 3 2 2 2 2" xfId="4586" xr:uid="{06BD796C-5D7A-42A5-A323-AC58961268A7}"/>
    <cellStyle name="Normal 9 3 3 2 2 3" xfId="3556" xr:uid="{1D6CD2E5-25DB-422A-B40E-152F22C46137}"/>
    <cellStyle name="Normal 9 3 3 2 3" xfId="2010" xr:uid="{09C951E6-E403-4E5B-B3AA-C37BDA1B3679}"/>
    <cellStyle name="Normal 9 3 3 2 3 2" xfId="4071" xr:uid="{CAF5B533-1343-46FA-90ED-C46BDA972CF7}"/>
    <cellStyle name="Normal 9 3 3 2 4" xfId="3041" xr:uid="{7A026AF6-EFA7-4B9F-8DF4-520852F982D5}"/>
    <cellStyle name="Normal 9 3 3 3" xfId="1319" xr:uid="{3502FEF6-5761-4C17-9C79-B60B724D79A9}"/>
    <cellStyle name="Normal 9 3 3 3 2" xfId="2349" xr:uid="{B69845E6-155D-4A70-A87C-573E7805B9CF}"/>
    <cellStyle name="Normal 9 3 3 3 2 2" xfId="4410" xr:uid="{C56E4EEA-BF2B-4AD1-80C8-06ABA07C4E5E}"/>
    <cellStyle name="Normal 9 3 3 3 3" xfId="3380" xr:uid="{30A14B9A-1F15-4736-B8BB-CFCA9A5FBF25}"/>
    <cellStyle name="Normal 9 3 3 4" xfId="1834" xr:uid="{2FE1CB86-D95A-41B7-BBD3-7C0DE64AD2BC}"/>
    <cellStyle name="Normal 9 3 3 4 2" xfId="3895" xr:uid="{0368624E-B8D1-4D78-B5AD-86B432A813FF}"/>
    <cellStyle name="Normal 9 3 3 5" xfId="2865" xr:uid="{3FB64388-E0AC-45F5-9099-6F5C16F20225}"/>
    <cellStyle name="Normal 9 3 4" xfId="855" xr:uid="{08034E49-C223-4BAA-9EA6-C394A3142800}"/>
    <cellStyle name="Normal 9 3 4 2" xfId="1373" xr:uid="{3BABFA84-2A2B-44DC-B4DD-CF4E20BACCE6}"/>
    <cellStyle name="Normal 9 3 4 2 2" xfId="2403" xr:uid="{26EDEABB-E648-4116-9050-0018FF85C7AA}"/>
    <cellStyle name="Normal 9 3 4 2 2 2" xfId="4464" xr:uid="{F4145F66-A8F7-4DF9-8D09-0D9771711609}"/>
    <cellStyle name="Normal 9 3 4 2 3" xfId="3434" xr:uid="{808DF03E-64D6-40B6-ACA6-83F8FD1233AA}"/>
    <cellStyle name="Normal 9 3 4 3" xfId="1888" xr:uid="{215DBAE4-162C-4C8D-9679-7CE74E8B054A}"/>
    <cellStyle name="Normal 9 3 4 3 2" xfId="3949" xr:uid="{8097C222-EAC6-49BB-B83D-6B33BA3AEAD5}"/>
    <cellStyle name="Normal 9 3 4 4" xfId="2919" xr:uid="{9B246673-D717-474C-A224-4C674B467F42}"/>
    <cellStyle name="Normal 9 3 5" xfId="670" xr:uid="{90507EA6-6417-4083-922E-E25CB3739E19}"/>
    <cellStyle name="Normal 9 3 5 2" xfId="1197" xr:uid="{F79FF2D1-1945-4249-B1E8-000BE8D79670}"/>
    <cellStyle name="Normal 9 3 5 2 2" xfId="2227" xr:uid="{88AB8E09-CE84-4DED-AA07-C2B8373628C7}"/>
    <cellStyle name="Normal 9 3 5 2 2 2" xfId="4288" xr:uid="{CB676C43-73B6-4F93-A415-ED4DECFE6C5C}"/>
    <cellStyle name="Normal 9 3 5 2 3" xfId="3258" xr:uid="{59959BA4-2FBE-4290-9B80-67A90BE65385}"/>
    <cellStyle name="Normal 9 3 5 3" xfId="1712" xr:uid="{96DDC85E-C2B0-47C5-ABE8-DBD5C749F406}"/>
    <cellStyle name="Normal 9 3 5 3 2" xfId="3773" xr:uid="{608DC9B1-655D-47A7-A82D-5D4DBEFFA358}"/>
    <cellStyle name="Normal 9 3 5 4" xfId="2743" xr:uid="{9EE9E346-0BC7-4490-903B-E636BDBEF48A}"/>
    <cellStyle name="Normal 9 3 6" xfId="1127" xr:uid="{A967D3CE-1BB3-46C7-8C7E-64C909D8875A}"/>
    <cellStyle name="Normal 9 3 6 2" xfId="2158" xr:uid="{F41F60C2-A84F-497D-BA93-91A55EEB9957}"/>
    <cellStyle name="Normal 9 3 6 2 2" xfId="4219" xr:uid="{5511D8FC-BAF9-42E0-A20B-25207ACCA7C4}"/>
    <cellStyle name="Normal 9 3 6 3" xfId="3189" xr:uid="{14E9B018-4389-4EAC-B682-F5F79010282B}"/>
    <cellStyle name="Normal 9 3 7" xfId="1643" xr:uid="{895F1470-4507-4832-BFFB-468E385C120F}"/>
    <cellStyle name="Normal 9 3 7 2" xfId="3704" xr:uid="{EF6490C1-D23E-4979-99AA-C16E99EAF6BF}"/>
    <cellStyle name="Normal 9 3 8" xfId="2674" xr:uid="{B1D45B22-388E-4C60-A095-66DF2F591A65}"/>
    <cellStyle name="Normal 9 4" xfId="700" xr:uid="{93AA23E3-7760-45ED-8D59-E0F4B0307E13}"/>
    <cellStyle name="Normal 9 4 2" xfId="885" xr:uid="{64019E92-5050-4A3D-BC8B-DE39E706D1E4}"/>
    <cellStyle name="Normal 9 4 2 2" xfId="1403" xr:uid="{C2A5C298-C005-42DB-947D-1F72BAC998B3}"/>
    <cellStyle name="Normal 9 4 2 2 2" xfId="2433" xr:uid="{D048AE0C-E928-48EE-AFD4-886F34C23DF1}"/>
    <cellStyle name="Normal 9 4 2 2 2 2" xfId="4494" xr:uid="{3D8642FA-2053-40BD-AD9C-F32591BCBC80}"/>
    <cellStyle name="Normal 9 4 2 2 3" xfId="3464" xr:uid="{F2A4EE30-C318-49C4-87DB-A597CEBB43DF}"/>
    <cellStyle name="Normal 9 4 2 3" xfId="1918" xr:uid="{717465CD-CFDC-4DEC-BF0A-D75FA1D535A3}"/>
    <cellStyle name="Normal 9 4 2 3 2" xfId="3979" xr:uid="{BFDE1B9B-6D20-46F8-B2BD-AF198FF435F5}"/>
    <cellStyle name="Normal 9 4 2 4" xfId="2949" xr:uid="{9D997894-340A-4DFC-BD41-1017A2B4C5AC}"/>
    <cellStyle name="Normal 9 4 3" xfId="1227" xr:uid="{97060765-E8D7-4309-B322-0CFFF0E14BDB}"/>
    <cellStyle name="Normal 9 4 3 2" xfId="2257" xr:uid="{CB79C7F3-369F-47CD-B5AC-60F130439517}"/>
    <cellStyle name="Normal 9 4 3 2 2" xfId="4318" xr:uid="{A823B298-38F7-4350-B491-C46894697241}"/>
    <cellStyle name="Normal 9 4 3 3" xfId="3288" xr:uid="{0F9FE16E-E6F4-4DA3-BCE4-7A8E803EDBC5}"/>
    <cellStyle name="Normal 9 4 4" xfId="1742" xr:uid="{E3CB7EF4-B86C-4388-BB78-79D51F78153F}"/>
    <cellStyle name="Normal 9 4 4 2" xfId="3803" xr:uid="{D1F03BD5-30F7-40C3-8739-244286C92885}"/>
    <cellStyle name="Normal 9 4 5" xfId="2773" xr:uid="{15593388-7C09-42F8-8E4A-B0A3F6BF518C}"/>
    <cellStyle name="Normal 9 5" xfId="758" xr:uid="{6F6B367D-D36D-41FF-9BA3-A2252E0FF325}"/>
    <cellStyle name="Normal 9 5 2" xfId="943" xr:uid="{381F5D2B-6E4C-4513-AECE-6162758E431B}"/>
    <cellStyle name="Normal 9 5 2 2" xfId="1461" xr:uid="{9386B3CC-F6C4-48D6-90B3-6ED89F1B10EC}"/>
    <cellStyle name="Normal 9 5 2 2 2" xfId="2491" xr:uid="{C172B40C-0E67-4531-9D0E-C643EE1110DE}"/>
    <cellStyle name="Normal 9 5 2 2 2 2" xfId="4552" xr:uid="{E0139143-C2DE-4735-9B73-B26252F8CABF}"/>
    <cellStyle name="Normal 9 5 2 2 3" xfId="3522" xr:uid="{D479C116-2179-4B43-8247-F6DDE13E44D1}"/>
    <cellStyle name="Normal 9 5 2 3" xfId="1976" xr:uid="{D1B9C3B1-7DC7-4D9C-9337-838AE458D0BF}"/>
    <cellStyle name="Normal 9 5 2 3 2" xfId="4037" xr:uid="{437F9604-BFB8-42F6-AA98-4548356D20D3}"/>
    <cellStyle name="Normal 9 5 2 4" xfId="3007" xr:uid="{F033A039-2B2A-484B-8946-EC25D09C5BC7}"/>
    <cellStyle name="Normal 9 5 3" xfId="1285" xr:uid="{B54B0DB7-F283-4BF3-8BA4-0919D96BEFC3}"/>
    <cellStyle name="Normal 9 5 3 2" xfId="2315" xr:uid="{630F44E0-8AEF-49A6-AC96-29FD45132555}"/>
    <cellStyle name="Normal 9 5 3 2 2" xfId="4376" xr:uid="{73B0EC36-AFE7-405A-9D77-CD5219F01FD5}"/>
    <cellStyle name="Normal 9 5 3 3" xfId="3346" xr:uid="{EED2D098-3BB4-42B0-8C43-624A5B5A22EB}"/>
    <cellStyle name="Normal 9 5 4" xfId="1800" xr:uid="{5ABFA3F0-5A5E-46D1-A2E2-84FEB62588E1}"/>
    <cellStyle name="Normal 9 5 4 2" xfId="3861" xr:uid="{1D42ED4A-4DC3-47EF-966E-EC229BF2A7F7}"/>
    <cellStyle name="Normal 9 5 5" xfId="2831" xr:uid="{2D699714-F3DA-46A4-A12C-7B3B6CC4671B}"/>
    <cellStyle name="Normal 9 6" xfId="826" xr:uid="{E5AE1FD7-8F12-4D02-B3FC-457918F7FFAB}"/>
    <cellStyle name="Normal 9 6 2" xfId="1344" xr:uid="{CF543708-6AF0-4479-BBC3-1A935D0B0600}"/>
    <cellStyle name="Normal 9 6 2 2" xfId="2374" xr:uid="{9DFB592D-670E-48EA-8B72-EA438168730C}"/>
    <cellStyle name="Normal 9 6 2 2 2" xfId="4435" xr:uid="{B316923F-E8C9-46D6-A602-DFA648FFD8BA}"/>
    <cellStyle name="Normal 9 6 2 3" xfId="3405" xr:uid="{1616CF98-6FEF-4F33-B58C-B4A25451E07C}"/>
    <cellStyle name="Normal 9 6 3" xfId="1859" xr:uid="{8CB255C2-DC14-458D-86DC-8CAF50234D93}"/>
    <cellStyle name="Normal 9 6 3 2" xfId="3920" xr:uid="{B87AA4AC-CEEC-43D7-8613-3488EBB8C8D7}"/>
    <cellStyle name="Normal 9 6 4" xfId="2890" xr:uid="{E5366009-4E7F-41CD-85FB-6B680CFDD748}"/>
    <cellStyle name="Normal 9 7" xfId="633" xr:uid="{C7550D1E-C404-44AE-A53B-825FC0934E0F}"/>
    <cellStyle name="Normal 9 7 2" xfId="1168" xr:uid="{7E1BB96F-F0A8-4053-9C36-78F8630B8627}"/>
    <cellStyle name="Normal 9 7 2 2" xfId="2198" xr:uid="{A9B589E0-3090-4A4A-B907-F450836149A0}"/>
    <cellStyle name="Normal 9 7 2 2 2" xfId="4259" xr:uid="{733D889F-8759-4EF6-8A6F-567BFF19A6E7}"/>
    <cellStyle name="Normal 9 7 2 3" xfId="3229" xr:uid="{F0444510-6958-4DA6-AD4E-0A4890FD7869}"/>
    <cellStyle name="Normal 9 7 3" xfId="1683" xr:uid="{F2337607-6858-4D01-B1DD-960F18AFABC5}"/>
    <cellStyle name="Normal 9 7 3 2" xfId="3744" xr:uid="{E360DD5A-5561-42BE-816C-253F1C8E210E}"/>
    <cellStyle name="Normal 9 7 4" xfId="2714" xr:uid="{7F3D497C-6D81-48FB-8DB4-1324FE83BEEC}"/>
    <cellStyle name="Normal 9 8" xfId="1029" xr:uid="{D69066E1-8FC3-4BD0-B4CF-DEFF8D72F599}"/>
    <cellStyle name="Normal 9 8 2" xfId="2060" xr:uid="{60390C53-D2C4-4643-96C9-F1F7BA99E090}"/>
    <cellStyle name="Normal 9 8 2 2" xfId="4121" xr:uid="{CA6CA46C-793D-4E9F-9760-354A7956AE1C}"/>
    <cellStyle name="Normal 9 8 3" xfId="3091" xr:uid="{00EC261A-2D32-4B48-9F32-1B035508F7E1}"/>
    <cellStyle name="Normal 9 9" xfId="1545" xr:uid="{39759B38-3328-41AF-8D84-E5916EFE3FA1}"/>
    <cellStyle name="Normal 9 9 2" xfId="3606" xr:uid="{A620F78D-F7F9-4B80-A335-643D1F38F458}"/>
    <cellStyle name="Normal_Hoja1" xfId="414" xr:uid="{00000000-0005-0000-0000-000039010000}"/>
    <cellStyle name="Normal_prestmos dispon x acreedor" xfId="175" xr:uid="{00000000-0005-0000-0000-00003A010000}"/>
    <cellStyle name="Notas" xfId="176" builtinId="10" customBuiltin="1"/>
    <cellStyle name="Notas 2" xfId="177" xr:uid="{00000000-0005-0000-0000-00003C010000}"/>
    <cellStyle name="Notas 2 2" xfId="352" xr:uid="{00000000-0005-0000-0000-00003D010000}"/>
    <cellStyle name="Notas 3" xfId="178" xr:uid="{00000000-0005-0000-0000-00003E010000}"/>
    <cellStyle name="Notas 3 2" xfId="353" xr:uid="{00000000-0005-0000-0000-00003F010000}"/>
    <cellStyle name="Notas 4" xfId="179" xr:uid="{00000000-0005-0000-0000-000040010000}"/>
    <cellStyle name="Notas 4 2" xfId="354" xr:uid="{00000000-0005-0000-0000-000041010000}"/>
    <cellStyle name="Notas 5" xfId="180" xr:uid="{00000000-0005-0000-0000-000042010000}"/>
    <cellStyle name="Notas 5 2" xfId="355" xr:uid="{00000000-0005-0000-0000-000043010000}"/>
    <cellStyle name="Notas 6" xfId="261" xr:uid="{00000000-0005-0000-0000-000044010000}"/>
    <cellStyle name="Notas 6 2" xfId="271" xr:uid="{00000000-0005-0000-0000-000045010000}"/>
    <cellStyle name="Notas 6 2 2" xfId="366" xr:uid="{00000000-0005-0000-0000-000046010000}"/>
    <cellStyle name="Notas 6 3" xfId="364" xr:uid="{00000000-0005-0000-0000-000047010000}"/>
    <cellStyle name="Note" xfId="181" xr:uid="{00000000-0005-0000-0000-000048010000}"/>
    <cellStyle name="Note 2" xfId="182" xr:uid="{00000000-0005-0000-0000-000049010000}"/>
    <cellStyle name="Note 2 2" xfId="356" xr:uid="{00000000-0005-0000-0000-00004A010000}"/>
    <cellStyle name="Output" xfId="183" xr:uid="{00000000-0005-0000-0000-00004B010000}"/>
    <cellStyle name="Percent 2" xfId="629" xr:uid="{5562C2C2-2F47-48DE-BDE0-EC4C87565020}"/>
    <cellStyle name="Piloto de Datos Campo" xfId="630" xr:uid="{1A368DB1-E64A-4A17-818A-6B1AB6A6ACE6}"/>
    <cellStyle name="Porcentaje" xfId="184" builtinId="5"/>
    <cellStyle name="Porcentaje 2" xfId="341" xr:uid="{00000000-0005-0000-0000-00004D010000}"/>
    <cellStyle name="Porcentaje 2 2" xfId="644" xr:uid="{7305325E-C811-4B18-8C57-B7B7E18E2933}"/>
    <cellStyle name="Porcentaje 2 2 2" xfId="677" xr:uid="{23735A15-E391-45B5-837C-D2719C9A6067}"/>
    <cellStyle name="Porcentaje 2 2 2 2" xfId="736" xr:uid="{EE83A3FE-3A3B-4155-9C74-535272680A4F}"/>
    <cellStyle name="Porcentaje 2 2 2 2 2" xfId="921" xr:uid="{2DA37824-9621-4737-A3D3-DC302D09E7D1}"/>
    <cellStyle name="Porcentaje 2 2 2 2 2 2" xfId="1439" xr:uid="{76BC89A7-3FDC-4401-848F-76C1C0639BD1}"/>
    <cellStyle name="Porcentaje 2 2 2 2 2 2 2" xfId="2469" xr:uid="{5D14D422-E81D-48E2-A6F9-B246E4ABF7B1}"/>
    <cellStyle name="Porcentaje 2 2 2 2 2 2 2 2" xfId="4530" xr:uid="{00CAA576-F482-4D27-8FB4-40AA6ECF6FE7}"/>
    <cellStyle name="Porcentaje 2 2 2 2 2 2 3" xfId="3500" xr:uid="{7BF5D76F-F866-496C-828D-A72A1BAFA57A}"/>
    <cellStyle name="Porcentaje 2 2 2 2 2 3" xfId="1954" xr:uid="{97F6B44A-C14B-4239-AA82-EBD0F3392992}"/>
    <cellStyle name="Porcentaje 2 2 2 2 2 3 2" xfId="4015" xr:uid="{77E51DE5-F2D7-47FB-8BEF-AC37C38D13E2}"/>
    <cellStyle name="Porcentaje 2 2 2 2 2 4" xfId="2985" xr:uid="{61186F85-B7F2-4C34-8C75-099DF6D8E4C8}"/>
    <cellStyle name="Porcentaje 2 2 2 2 3" xfId="1263" xr:uid="{1234587F-C598-410E-BE6F-E45A703C5F43}"/>
    <cellStyle name="Porcentaje 2 2 2 2 3 2" xfId="2293" xr:uid="{C4C95121-CC21-4A2B-8869-EB1A7277B34C}"/>
    <cellStyle name="Porcentaje 2 2 2 2 3 2 2" xfId="4354" xr:uid="{5CE42A4B-6A8E-4F88-8618-941DB513885F}"/>
    <cellStyle name="Porcentaje 2 2 2 2 3 3" xfId="3324" xr:uid="{AC55DB1E-C2E4-4AF7-966C-2F320A224F62}"/>
    <cellStyle name="Porcentaje 2 2 2 2 4" xfId="1778" xr:uid="{12DE02F7-98DA-4820-8F7E-21A38D870908}"/>
    <cellStyle name="Porcentaje 2 2 2 2 4 2" xfId="3839" xr:uid="{7E1D16BF-6C33-4FF2-98D1-E7E080442AEC}"/>
    <cellStyle name="Porcentaje 2 2 2 2 5" xfId="2809" xr:uid="{8DE6E761-109D-47F9-9266-E309272B1898}"/>
    <cellStyle name="Porcentaje 2 2 2 3" xfId="804" xr:uid="{88493B5D-B63F-4384-99B7-C62E61A64C10}"/>
    <cellStyle name="Porcentaje 2 2 2 3 2" xfId="984" xr:uid="{29BC9E46-EDBC-418C-8001-07BC556B302D}"/>
    <cellStyle name="Porcentaje 2 2 2 3 2 2" xfId="1501" xr:uid="{6B61FD0F-01F1-452B-ACCB-5B716D507378}"/>
    <cellStyle name="Porcentaje 2 2 2 3 2 2 2" xfId="2531" xr:uid="{BF159261-C2EC-4791-B3D8-9EC258B62046}"/>
    <cellStyle name="Porcentaje 2 2 2 3 2 2 2 2" xfId="4592" xr:uid="{7C010FF8-F8CA-454F-B980-64D2206CECF4}"/>
    <cellStyle name="Porcentaje 2 2 2 3 2 2 3" xfId="3562" xr:uid="{6DC306C8-5593-4620-9B54-5B495BE8E45D}"/>
    <cellStyle name="Porcentaje 2 2 2 3 2 3" xfId="2016" xr:uid="{D4420612-7FDE-4907-ABB5-5DBDA839C7DD}"/>
    <cellStyle name="Porcentaje 2 2 2 3 2 3 2" xfId="4077" xr:uid="{3BF267C1-8D9C-4093-93A1-F0E063228820}"/>
    <cellStyle name="Porcentaje 2 2 2 3 2 4" xfId="3047" xr:uid="{8BC66376-6018-4E69-8E53-636C47410356}"/>
    <cellStyle name="Porcentaje 2 2 2 3 3" xfId="1325" xr:uid="{31D45C1B-5A24-4817-8350-98DF0E758DC1}"/>
    <cellStyle name="Porcentaje 2 2 2 3 3 2" xfId="2355" xr:uid="{BFE36862-0058-4336-A95B-59E6DDC9B840}"/>
    <cellStyle name="Porcentaje 2 2 2 3 3 2 2" xfId="4416" xr:uid="{808A28FA-4AFB-4B32-8120-48F22AB364A2}"/>
    <cellStyle name="Porcentaje 2 2 2 3 3 3" xfId="3386" xr:uid="{4FBA0220-8C74-4D32-8163-94BEC19A3CE6}"/>
    <cellStyle name="Porcentaje 2 2 2 3 4" xfId="1840" xr:uid="{BFC6835E-DD13-40D6-821A-72473C5B62D3}"/>
    <cellStyle name="Porcentaje 2 2 2 3 4 2" xfId="3901" xr:uid="{E71751B4-CFAE-4D56-8D0D-F600B0329E49}"/>
    <cellStyle name="Porcentaje 2 2 2 3 5" xfId="2871" xr:uid="{80752A99-650C-48CC-A561-82E61D38E6C8}"/>
    <cellStyle name="Porcentaje 2 2 2 4" xfId="862" xr:uid="{D5539803-82C5-422C-BE74-C59B441E38C2}"/>
    <cellStyle name="Porcentaje 2 2 2 4 2" xfId="1380" xr:uid="{3316C279-2FFF-4BA1-A661-AB8E7D58365F}"/>
    <cellStyle name="Porcentaje 2 2 2 4 2 2" xfId="2410" xr:uid="{C9F51D9B-7C29-4658-BA62-B76C1D3310C6}"/>
    <cellStyle name="Porcentaje 2 2 2 4 2 2 2" xfId="4471" xr:uid="{C674A9A0-9805-49B8-B3B3-7D311236140D}"/>
    <cellStyle name="Porcentaje 2 2 2 4 2 3" xfId="3441" xr:uid="{0E35A231-C172-4B4D-9948-DBC4DB37AC42}"/>
    <cellStyle name="Porcentaje 2 2 2 4 3" xfId="1895" xr:uid="{FCBC7A3C-D7E6-4948-AA5F-3EE5EBD3B9B9}"/>
    <cellStyle name="Porcentaje 2 2 2 4 3 2" xfId="3956" xr:uid="{250A492B-B360-43E9-BAC7-BD8F2FCAB5A8}"/>
    <cellStyle name="Porcentaje 2 2 2 4 4" xfId="2926" xr:uid="{C01A3BFE-84F2-442F-BE2E-DC2C4113172A}"/>
    <cellStyle name="Porcentaje 2 2 2 5" xfId="1204" xr:uid="{A31CCEAA-1E7A-42ED-B984-749046146164}"/>
    <cellStyle name="Porcentaje 2 2 2 5 2" xfId="2234" xr:uid="{E0246B97-DB82-45B0-A466-91AAC05BF4D3}"/>
    <cellStyle name="Porcentaje 2 2 2 5 2 2" xfId="4295" xr:uid="{CE473AF2-2D62-4921-AA9B-399316BF53AA}"/>
    <cellStyle name="Porcentaje 2 2 2 5 3" xfId="3265" xr:uid="{BFA1F9C9-CB77-46A1-9A16-176797F2FC02}"/>
    <cellStyle name="Porcentaje 2 2 2 6" xfId="1719" xr:uid="{BF9A5414-BA59-430E-85F1-50967B5CBEBA}"/>
    <cellStyle name="Porcentaje 2 2 2 6 2" xfId="3780" xr:uid="{63EE7997-E737-4516-8655-BF91F6C5A4E1}"/>
    <cellStyle name="Porcentaje 2 2 2 7" xfId="2750" xr:uid="{31278346-0C10-4850-A474-478EF476BD30}"/>
    <cellStyle name="Porcentaje 2 2 3" xfId="707" xr:uid="{1B9FA681-DF69-4593-A2A6-B9F5C8AF119D}"/>
    <cellStyle name="Porcentaje 2 2 3 2" xfId="892" xr:uid="{52EA7ED3-8AEB-4398-A230-E38A4B28ABD5}"/>
    <cellStyle name="Porcentaje 2 2 3 2 2" xfId="1410" xr:uid="{05E018C1-24B9-43B8-9928-6E6C7F8BC243}"/>
    <cellStyle name="Porcentaje 2 2 3 2 2 2" xfId="2440" xr:uid="{44A47E0A-6905-4D8B-8B7E-0CB7A30DB52D}"/>
    <cellStyle name="Porcentaje 2 2 3 2 2 2 2" xfId="4501" xr:uid="{72892CAF-D024-4523-8E5E-E3375D380ADB}"/>
    <cellStyle name="Porcentaje 2 2 3 2 2 3" xfId="3471" xr:uid="{9548F955-4CC7-42C9-920F-932BC7B7D410}"/>
    <cellStyle name="Porcentaje 2 2 3 2 3" xfId="1925" xr:uid="{1EB77682-61D0-44BD-ACDC-5F66F00C468A}"/>
    <cellStyle name="Porcentaje 2 2 3 2 3 2" xfId="3986" xr:uid="{E9AA1FF8-77B0-47B0-AD85-1C41E5E75514}"/>
    <cellStyle name="Porcentaje 2 2 3 2 4" xfId="2956" xr:uid="{F006452B-3D21-41D7-B9A4-AC5E65D62764}"/>
    <cellStyle name="Porcentaje 2 2 3 3" xfId="1234" xr:uid="{EC548268-93BA-4EFD-87F0-04F0B0ABEDBB}"/>
    <cellStyle name="Porcentaje 2 2 3 3 2" xfId="2264" xr:uid="{6CD9511F-BC61-467D-827F-50A75AF8C555}"/>
    <cellStyle name="Porcentaje 2 2 3 3 2 2" xfId="4325" xr:uid="{6D9420E6-DE4C-4C57-8398-4AF1B7C1B7AE}"/>
    <cellStyle name="Porcentaje 2 2 3 3 3" xfId="3295" xr:uid="{6CDF38AD-6F1A-41F3-9D77-CB2897E0D97F}"/>
    <cellStyle name="Porcentaje 2 2 3 4" xfId="1749" xr:uid="{A2FC231C-5736-4A27-AAAB-0FF0A08A326A}"/>
    <cellStyle name="Porcentaje 2 2 3 4 2" xfId="3810" xr:uid="{BD820B7B-373E-4409-BA0F-A2B113F6FC2A}"/>
    <cellStyle name="Porcentaje 2 2 3 5" xfId="2780" xr:uid="{919930B0-633B-4522-8E75-C976929F1E9B}"/>
    <cellStyle name="Porcentaje 2 2 4" xfId="765" xr:uid="{3C7F9EB3-821A-4BBB-86B2-73EFD4DA555B}"/>
    <cellStyle name="Porcentaje 2 2 4 2" xfId="950" xr:uid="{519DFFD8-FE5E-4A40-A8DA-DFA6203E0A6C}"/>
    <cellStyle name="Porcentaje 2 2 4 2 2" xfId="1468" xr:uid="{2EA90C74-0456-47CA-BC41-55E26C32224A}"/>
    <cellStyle name="Porcentaje 2 2 4 2 2 2" xfId="2498" xr:uid="{C86D48AC-431F-4DFE-984A-36B35322A1CB}"/>
    <cellStyle name="Porcentaje 2 2 4 2 2 2 2" xfId="4559" xr:uid="{7DA474A8-CD76-4CB4-BE27-A0DFCA54BCFF}"/>
    <cellStyle name="Porcentaje 2 2 4 2 2 3" xfId="3529" xr:uid="{0CDD08A9-A04F-4EE7-9232-23F905850E76}"/>
    <cellStyle name="Porcentaje 2 2 4 2 3" xfId="1983" xr:uid="{E7BE37EB-0BB6-4689-B617-8F58705F2504}"/>
    <cellStyle name="Porcentaje 2 2 4 2 3 2" xfId="4044" xr:uid="{3F244A06-104F-42EF-BEA1-D7AE8F05D761}"/>
    <cellStyle name="Porcentaje 2 2 4 2 4" xfId="3014" xr:uid="{EA5EA42B-1580-46FA-A2E7-171DD6F25B2C}"/>
    <cellStyle name="Porcentaje 2 2 4 3" xfId="1292" xr:uid="{E6B84F16-1703-4585-BE13-F86334E630EB}"/>
    <cellStyle name="Porcentaje 2 2 4 3 2" xfId="2322" xr:uid="{88E7DD2B-7EEE-4EE9-877D-A34A26508A72}"/>
    <cellStyle name="Porcentaje 2 2 4 3 2 2" xfId="4383" xr:uid="{AF76592A-2BEC-4786-97A5-7DE4C55E8D67}"/>
    <cellStyle name="Porcentaje 2 2 4 3 3" xfId="3353" xr:uid="{8D0DB229-9C9E-4CB4-9ABE-CCA7FDA0E4DE}"/>
    <cellStyle name="Porcentaje 2 2 4 4" xfId="1807" xr:uid="{24C7376B-48E6-4AE7-BCBE-20C32C015520}"/>
    <cellStyle name="Porcentaje 2 2 4 4 2" xfId="3868" xr:uid="{CB1F5F01-B133-4B9A-ABA1-0E90F7F0E357}"/>
    <cellStyle name="Porcentaje 2 2 4 5" xfId="2838" xr:uid="{ACC97239-8064-43C6-8CEC-8475A0602D3C}"/>
    <cellStyle name="Porcentaje 2 2 5" xfId="833" xr:uid="{9670B2C6-CB11-4E87-9BB7-105CF9BC72A7}"/>
    <cellStyle name="Porcentaje 2 2 5 2" xfId="1351" xr:uid="{6DAE2533-BC4B-4B93-96BF-C8E249A7A862}"/>
    <cellStyle name="Porcentaje 2 2 5 2 2" xfId="2381" xr:uid="{A4CF5C7E-ACAA-4955-9324-32577336324E}"/>
    <cellStyle name="Porcentaje 2 2 5 2 2 2" xfId="4442" xr:uid="{3507E623-41FF-4BB7-BE2A-6F21D9748040}"/>
    <cellStyle name="Porcentaje 2 2 5 2 3" xfId="3412" xr:uid="{590D65A0-0AAF-44FB-939B-A7DF2A8AEE2D}"/>
    <cellStyle name="Porcentaje 2 2 5 3" xfId="1866" xr:uid="{352307A3-8AE1-4740-8FE2-58AC920E6E24}"/>
    <cellStyle name="Porcentaje 2 2 5 3 2" xfId="3927" xr:uid="{18CEEA62-9AD0-4FD6-A3CF-AE2BAA009C74}"/>
    <cellStyle name="Porcentaje 2 2 5 4" xfId="2897" xr:uid="{96F366A3-B727-423F-98AC-0197CE3FE877}"/>
    <cellStyle name="Porcentaje 2 2 6" xfId="1175" xr:uid="{5B2A77E9-1F00-4AB0-8756-DB1B51FC3708}"/>
    <cellStyle name="Porcentaje 2 2 6 2" xfId="2205" xr:uid="{B9A50A21-16AB-40A9-8446-CDAC7779E7AD}"/>
    <cellStyle name="Porcentaje 2 2 6 2 2" xfId="4266" xr:uid="{A2D633DD-3FEE-4D97-8542-41A5B0CEC0D0}"/>
    <cellStyle name="Porcentaje 2 2 6 3" xfId="3236" xr:uid="{6D99CF47-9A1A-4344-8D99-3A632D36A8C4}"/>
    <cellStyle name="Porcentaje 2 2 7" xfId="1690" xr:uid="{4AE3476B-8E28-4F1C-852F-66BC52BD3C59}"/>
    <cellStyle name="Porcentaje 2 2 7 2" xfId="3751" xr:uid="{5217B251-766D-4977-8D49-B45F148C4E30}"/>
    <cellStyle name="Porcentaje 2 2 8" xfId="2721" xr:uid="{FB5A32D7-EE0F-43D7-AEE4-DBF6FD80D601}"/>
    <cellStyle name="Porcentaje 2 3" xfId="665" xr:uid="{91CBE140-6CEE-42D1-9C16-B762F39B92B8}"/>
    <cellStyle name="Porcentaje 2 3 2" xfId="724" xr:uid="{3ED632C2-BD67-4CE5-94F0-B2C7B629C5B0}"/>
    <cellStyle name="Porcentaje 2 3 2 2" xfId="909" xr:uid="{A309D37D-68CA-4B53-9516-50615CAF0E03}"/>
    <cellStyle name="Porcentaje 2 3 2 2 2" xfId="1427" xr:uid="{7FE4E9B7-65FE-4F58-BC49-4402506A6649}"/>
    <cellStyle name="Porcentaje 2 3 2 2 2 2" xfId="2457" xr:uid="{91E8F4F1-8F4A-48BF-91D8-D7D64C54A5F9}"/>
    <cellStyle name="Porcentaje 2 3 2 2 2 2 2" xfId="4518" xr:uid="{939E947E-CF26-48DC-AB47-1DBB1A7D3F27}"/>
    <cellStyle name="Porcentaje 2 3 2 2 2 3" xfId="3488" xr:uid="{4948CA5C-24B6-4E5A-AA9D-8CDC2899E51F}"/>
    <cellStyle name="Porcentaje 2 3 2 2 3" xfId="1942" xr:uid="{4B1BF083-875A-4BD9-934F-358F70A6B5A2}"/>
    <cellStyle name="Porcentaje 2 3 2 2 3 2" xfId="4003" xr:uid="{6CCBC8F5-31F1-4E68-B8C3-9545653880EE}"/>
    <cellStyle name="Porcentaje 2 3 2 2 4" xfId="2973" xr:uid="{D978F3C4-940D-40C8-9092-DAE99EAD560B}"/>
    <cellStyle name="Porcentaje 2 3 2 3" xfId="1251" xr:uid="{8E702308-FC03-4D1E-8B4E-F139EFECE51A}"/>
    <cellStyle name="Porcentaje 2 3 2 3 2" xfId="2281" xr:uid="{5DF92C30-8D57-4D80-8616-6EF8AECCF659}"/>
    <cellStyle name="Porcentaje 2 3 2 3 2 2" xfId="4342" xr:uid="{022909E7-C9F7-4E67-8AA4-FF8582D65595}"/>
    <cellStyle name="Porcentaje 2 3 2 3 3" xfId="3312" xr:uid="{D59E4895-81B8-4067-ADF6-C6F8FE127837}"/>
    <cellStyle name="Porcentaje 2 3 2 4" xfId="1766" xr:uid="{AB5D48A0-F14A-4CF1-90EB-6D1C2D28F6E4}"/>
    <cellStyle name="Porcentaje 2 3 2 4 2" xfId="3827" xr:uid="{33990969-5328-48ED-9A4D-542424EEC766}"/>
    <cellStyle name="Porcentaje 2 3 2 5" xfId="2797" xr:uid="{B80B2585-7BD6-4550-9944-DC5BFAEC2C43}"/>
    <cellStyle name="Porcentaje 2 3 3" xfId="788" xr:uid="{33636030-C69C-4952-9DE4-8C2F9913A79D}"/>
    <cellStyle name="Porcentaje 2 3 3 2" xfId="972" xr:uid="{61495F05-BE77-438E-9D73-C2854D54F979}"/>
    <cellStyle name="Porcentaje 2 3 3 2 2" xfId="1490" xr:uid="{3A89FEC1-F023-4943-B769-707103AA05DA}"/>
    <cellStyle name="Porcentaje 2 3 3 2 2 2" xfId="2520" xr:uid="{CDCD8E81-A309-406A-B8E6-4F5FBB987CC5}"/>
    <cellStyle name="Porcentaje 2 3 3 2 2 2 2" xfId="4581" xr:uid="{9DACE12A-AEA3-4808-B639-27F04BC72D55}"/>
    <cellStyle name="Porcentaje 2 3 3 2 2 3" xfId="3551" xr:uid="{7897EA90-5356-4E21-A800-11ACAE565C5F}"/>
    <cellStyle name="Porcentaje 2 3 3 2 3" xfId="2005" xr:uid="{CF07FD2D-0C6C-4120-B46E-48B983F270A2}"/>
    <cellStyle name="Porcentaje 2 3 3 2 3 2" xfId="4066" xr:uid="{7A4E55E5-284A-416D-B8E2-8F303BD62105}"/>
    <cellStyle name="Porcentaje 2 3 3 2 4" xfId="3036" xr:uid="{60F8900A-AEF1-4B82-B26E-D706553095B2}"/>
    <cellStyle name="Porcentaje 2 3 3 3" xfId="1314" xr:uid="{748B237A-A1DD-47E5-8A9C-0B9036BA9AD7}"/>
    <cellStyle name="Porcentaje 2 3 3 3 2" xfId="2344" xr:uid="{2283BB7E-D04E-46BC-B84B-4B1A959ED6ED}"/>
    <cellStyle name="Porcentaje 2 3 3 3 2 2" xfId="4405" xr:uid="{9FD79B55-13A7-4A00-9229-0CD74072CA3C}"/>
    <cellStyle name="Porcentaje 2 3 3 3 3" xfId="3375" xr:uid="{A634E468-FB38-4599-8FE7-DB36B55BC6D3}"/>
    <cellStyle name="Porcentaje 2 3 3 4" xfId="1829" xr:uid="{64881498-4B7A-47B4-A3BD-9910452B76C6}"/>
    <cellStyle name="Porcentaje 2 3 3 4 2" xfId="3890" xr:uid="{FE0AEAC5-D44C-4AE0-A71F-A90E7D38F7AB}"/>
    <cellStyle name="Porcentaje 2 3 3 5" xfId="2860" xr:uid="{40825FB9-7F37-45FF-8465-BC191B3BA811}"/>
    <cellStyle name="Porcentaje 2 3 4" xfId="850" xr:uid="{51213A05-0A81-4974-A89E-924E03594A69}"/>
    <cellStyle name="Porcentaje 2 3 4 2" xfId="1368" xr:uid="{5072892C-FF7A-45DF-B31C-6C24495290BB}"/>
    <cellStyle name="Porcentaje 2 3 4 2 2" xfId="2398" xr:uid="{864009E7-83E8-4773-9D4D-93DD973EE98F}"/>
    <cellStyle name="Porcentaje 2 3 4 2 2 2" xfId="4459" xr:uid="{BBE9D204-DD10-41D8-B57D-4D5BBFDD6815}"/>
    <cellStyle name="Porcentaje 2 3 4 2 3" xfId="3429" xr:uid="{9C9B3656-E54C-43DD-B6F9-598344B79754}"/>
    <cellStyle name="Porcentaje 2 3 4 3" xfId="1883" xr:uid="{B64FEC0E-C744-4B77-B6A1-85D45E8FA400}"/>
    <cellStyle name="Porcentaje 2 3 4 3 2" xfId="3944" xr:uid="{92A3EDC9-E095-4C24-9C06-FD508D4846DA}"/>
    <cellStyle name="Porcentaje 2 3 4 4" xfId="2914" xr:uid="{FD2651CA-628C-4896-B2B4-9DCB7197A6B1}"/>
    <cellStyle name="Porcentaje 2 3 5" xfId="1192" xr:uid="{151A2878-3A0A-4699-9585-426A452BE2FC}"/>
    <cellStyle name="Porcentaje 2 3 5 2" xfId="2222" xr:uid="{82D9287C-965A-495A-8DEA-30456B5FD54E}"/>
    <cellStyle name="Porcentaje 2 3 5 2 2" xfId="4283" xr:uid="{2481966B-DB4A-4B79-ADE6-EE89FE577192}"/>
    <cellStyle name="Porcentaje 2 3 5 3" xfId="3253" xr:uid="{07D71618-8BE9-4448-9F03-7747AF99B01F}"/>
    <cellStyle name="Porcentaje 2 3 6" xfId="1707" xr:uid="{D0DC0CDA-D612-4114-9815-A4AD5E03AEA5}"/>
    <cellStyle name="Porcentaje 2 3 6 2" xfId="3768" xr:uid="{5F3A14EB-6D2C-4C5B-99FF-D3EFC04B4517}"/>
    <cellStyle name="Porcentaje 2 3 7" xfId="2738" xr:uid="{6DDF3AB7-576F-4303-8F46-F16BF6C5A633}"/>
    <cellStyle name="Porcentaje 2 4" xfId="694" xr:uid="{52BCDE1E-4A8F-4D65-BC20-2C57C378A515}"/>
    <cellStyle name="Porcentaje 2 4 2" xfId="879" xr:uid="{4BBBDFF5-EE99-4C85-9BAB-C7B254DCC0B8}"/>
    <cellStyle name="Porcentaje 2 4 2 2" xfId="1397" xr:uid="{45639A8F-C4A3-4399-AAD0-91C474FC4EDD}"/>
    <cellStyle name="Porcentaje 2 4 2 2 2" xfId="2427" xr:uid="{CA901364-EA78-4B81-A398-C7743B9C5985}"/>
    <cellStyle name="Porcentaje 2 4 2 2 2 2" xfId="4488" xr:uid="{08ACA7A3-F208-4447-A2F6-ABD38C5347CA}"/>
    <cellStyle name="Porcentaje 2 4 2 2 3" xfId="3458" xr:uid="{39B7BAD6-8FEA-42D3-A405-D623FE76729E}"/>
    <cellStyle name="Porcentaje 2 4 2 3" xfId="1912" xr:uid="{4EA96C23-FD7D-4083-A5AD-215BB92B80D3}"/>
    <cellStyle name="Porcentaje 2 4 2 3 2" xfId="3973" xr:uid="{73ADFF66-5885-44C0-A8B5-57A7538EA7D0}"/>
    <cellStyle name="Porcentaje 2 4 2 4" xfId="2943" xr:uid="{A2A9F2DC-B345-417F-8E94-13FB5CAADF45}"/>
    <cellStyle name="Porcentaje 2 4 3" xfId="1221" xr:uid="{7B56A7B5-CAF6-4237-8D53-EC5D2E3D4113}"/>
    <cellStyle name="Porcentaje 2 4 3 2" xfId="2251" xr:uid="{3F53F659-2326-442D-903D-211F9FB55F55}"/>
    <cellStyle name="Porcentaje 2 4 3 2 2" xfId="4312" xr:uid="{333DF6C4-0E4B-4BBF-A15D-6A03958FC1C7}"/>
    <cellStyle name="Porcentaje 2 4 3 3" xfId="3282" xr:uid="{E6D793F7-C799-4320-B319-84B80262F8A4}"/>
    <cellStyle name="Porcentaje 2 4 4" xfId="1736" xr:uid="{C7692AD5-219A-4948-80D2-022B49C0374F}"/>
    <cellStyle name="Porcentaje 2 4 4 2" xfId="3797" xr:uid="{66ABC985-F0B2-4DB5-92EC-18F8DAADFF19}"/>
    <cellStyle name="Porcentaje 2 4 5" xfId="2767" xr:uid="{A4B8C8E0-EE0C-457D-AACA-A36386C2EEAC}"/>
    <cellStyle name="Porcentaje 2 5" xfId="753" xr:uid="{A6E1D3B3-47B2-49A0-9D9B-5D88261D5A65}"/>
    <cellStyle name="Porcentaje 2 5 2" xfId="938" xr:uid="{5FBAF25D-FDBE-46C7-ACA5-EA02B6580A7C}"/>
    <cellStyle name="Porcentaje 2 5 2 2" xfId="1456" xr:uid="{290CE04C-719D-4B24-89CB-8470B63E88F9}"/>
    <cellStyle name="Porcentaje 2 5 2 2 2" xfId="2486" xr:uid="{F0125843-BBA7-4527-B573-EDACFED32B8E}"/>
    <cellStyle name="Porcentaje 2 5 2 2 2 2" xfId="4547" xr:uid="{9B588384-A3A8-413B-A517-5513AD8615D8}"/>
    <cellStyle name="Porcentaje 2 5 2 2 3" xfId="3517" xr:uid="{87489F8C-CB06-477C-84A4-204ECBF72B92}"/>
    <cellStyle name="Porcentaje 2 5 2 3" xfId="1971" xr:uid="{A16AC6DF-70E7-4B1F-8A4B-451A437C7C0E}"/>
    <cellStyle name="Porcentaje 2 5 2 3 2" xfId="4032" xr:uid="{8339CAB6-6C81-49BB-9343-364830B4B870}"/>
    <cellStyle name="Porcentaje 2 5 2 4" xfId="3002" xr:uid="{1D1266AC-CC8A-41E2-8667-6D671E729EBF}"/>
    <cellStyle name="Porcentaje 2 5 3" xfId="1280" xr:uid="{00177B6A-8260-4C4E-9E6C-2D9D6C08DE52}"/>
    <cellStyle name="Porcentaje 2 5 3 2" xfId="2310" xr:uid="{F89E7B4D-8898-4C7E-9D00-F58E3A88781E}"/>
    <cellStyle name="Porcentaje 2 5 3 2 2" xfId="4371" xr:uid="{3CDF3F14-48CF-4956-AD48-5FA09D71B060}"/>
    <cellStyle name="Porcentaje 2 5 3 3" xfId="3341" xr:uid="{DDAB7791-0291-42A0-AE4D-B990F691EE32}"/>
    <cellStyle name="Porcentaje 2 5 4" xfId="1795" xr:uid="{1A2B9FA2-5914-4FD5-9A72-B97B14790D16}"/>
    <cellStyle name="Porcentaje 2 5 4 2" xfId="3856" xr:uid="{7D62BD19-E86D-4BF3-B128-D3A9EF2349D2}"/>
    <cellStyle name="Porcentaje 2 5 5" xfId="2826" xr:uid="{41F354B7-FE7F-4433-820D-1C3C0E964460}"/>
    <cellStyle name="Porcentaje 2 6" xfId="820" xr:uid="{19BDDE44-993B-4121-9C01-D09E42B76E75}"/>
    <cellStyle name="Porcentaje 2 6 2" xfId="1339" xr:uid="{C7F369AE-40CA-4A8C-B853-4907FB5CC6FD}"/>
    <cellStyle name="Porcentaje 2 6 2 2" xfId="2369" xr:uid="{A012981C-1757-4483-83DF-A63857C5D13C}"/>
    <cellStyle name="Porcentaje 2 6 2 2 2" xfId="4430" xr:uid="{C08309A4-22C3-4DFD-81CE-639128702A8C}"/>
    <cellStyle name="Porcentaje 2 6 2 3" xfId="3400" xr:uid="{E5559D42-8B3A-42ED-8A0A-B45035A5A09C}"/>
    <cellStyle name="Porcentaje 2 6 3" xfId="1854" xr:uid="{E8BE12F6-CF67-4AE0-8678-089FF7F387AE}"/>
    <cellStyle name="Porcentaje 2 6 3 2" xfId="3915" xr:uid="{005EB247-0292-4F5B-B351-ADE5A1BB3331}"/>
    <cellStyle name="Porcentaje 2 6 4" xfId="2885" xr:uid="{A8BCB0C2-7893-4B97-B043-7695D062EE2D}"/>
    <cellStyle name="Porcentaje 2 7" xfId="616" xr:uid="{2DD6E258-2938-4AF1-9B88-1BCDF55F7BE5}"/>
    <cellStyle name="Porcentaje 2 7 2" xfId="1163" xr:uid="{44192607-155A-4DDB-8873-E842AD86D598}"/>
    <cellStyle name="Porcentaje 2 7 2 2" xfId="2193" xr:uid="{81F07C59-50E5-409B-916D-49899EB5FAC3}"/>
    <cellStyle name="Porcentaje 2 7 2 2 2" xfId="4254" xr:uid="{A016522B-038F-45A9-9124-CE523DA77F40}"/>
    <cellStyle name="Porcentaje 2 7 2 3" xfId="3224" xr:uid="{E6C214A8-9E21-4844-81D6-1A410B45B0F8}"/>
    <cellStyle name="Porcentaje 2 7 3" xfId="1678" xr:uid="{1801D84A-AE9E-43D0-A437-37308CCE72B2}"/>
    <cellStyle name="Porcentaje 2 7 3 2" xfId="3739" xr:uid="{B684FDD2-8F59-4258-8178-DE2FD58EE7D8}"/>
    <cellStyle name="Porcentaje 2 7 4" xfId="2709" xr:uid="{397A8628-2F3C-4B9E-84A6-E2732A58BEE3}"/>
    <cellStyle name="Porcentaje 3" xfId="338" xr:uid="{00000000-0005-0000-0000-00004E010000}"/>
    <cellStyle name="Porcentaje 3 2" xfId="638" xr:uid="{F43F03CE-CD78-4D94-A177-95EDE49B7CE4}"/>
    <cellStyle name="Porcentaje 4" xfId="783" xr:uid="{97FB93B4-6A44-495B-897F-EAE3F20C9206}"/>
    <cellStyle name="Porcentaje 4 2" xfId="967" xr:uid="{DEAD8DB3-0BDA-4252-BA04-E1643B89A119}"/>
    <cellStyle name="Porcentaje 4 2 2" xfId="1485" xr:uid="{CBA36659-DBBE-4178-8B20-703EB5C9B323}"/>
    <cellStyle name="Porcentaje 4 2 2 2" xfId="2515" xr:uid="{FC4EEEF4-4066-422E-BCCA-1C3F9CED21D5}"/>
    <cellStyle name="Porcentaje 4 2 2 2 2" xfId="4576" xr:uid="{CC698201-B553-48D1-A8EC-0B5AD8F2642C}"/>
    <cellStyle name="Porcentaje 4 2 2 3" xfId="3546" xr:uid="{AF8B42E5-AACF-488A-81A7-B306A33A3684}"/>
    <cellStyle name="Porcentaje 4 2 3" xfId="2000" xr:uid="{05888C21-3BFA-461E-97D7-CD0FFB746294}"/>
    <cellStyle name="Porcentaje 4 2 3 2" xfId="4061" xr:uid="{6A238176-13D7-4D68-BD01-4367CB4B7988}"/>
    <cellStyle name="Porcentaje 4 2 4" xfId="3031" xr:uid="{A031C6CD-4260-46B6-8BCB-B60DB5962544}"/>
    <cellStyle name="Porcentaje 4 3" xfId="1309" xr:uid="{5FFD029A-73C6-40EB-A218-93306AE6A88C}"/>
    <cellStyle name="Porcentaje 4 3 2" xfId="2339" xr:uid="{87F6EF59-4063-45F6-BD8C-7E060DC9D368}"/>
    <cellStyle name="Porcentaje 4 3 2 2" xfId="4400" xr:uid="{086703BC-1539-4132-B0E1-1DD8A7549470}"/>
    <cellStyle name="Porcentaje 4 3 3" xfId="3370" xr:uid="{115042A4-8202-4BFB-B0C6-973E7FDD0DC1}"/>
    <cellStyle name="Porcentaje 4 4" xfId="1824" xr:uid="{8A1A08BD-51DC-4DD7-B62F-20BC88B10618}"/>
    <cellStyle name="Porcentaje 4 4 2" xfId="3885" xr:uid="{81165FA5-DF70-4620-8CD8-B52EC1394F32}"/>
    <cellStyle name="Porcentaje 4 5" xfId="2855" xr:uid="{94F0CAAB-DC0E-4935-8122-0056AE84645C}"/>
    <cellStyle name="Porcentual 2" xfId="185" xr:uid="{00000000-0005-0000-0000-00004F010000}"/>
    <cellStyle name="Porcentual 2 10" xfId="290" xr:uid="{00000000-0005-0000-0000-000050010000}"/>
    <cellStyle name="Porcentual 2 10 2" xfId="326" xr:uid="{00000000-0005-0000-0000-000051010000}"/>
    <cellStyle name="Porcentual 2 11" xfId="291" xr:uid="{00000000-0005-0000-0000-000052010000}"/>
    <cellStyle name="Porcentual 2 11 2" xfId="327" xr:uid="{00000000-0005-0000-0000-000053010000}"/>
    <cellStyle name="Porcentual 2 12" xfId="292" xr:uid="{00000000-0005-0000-0000-000054010000}"/>
    <cellStyle name="Porcentual 2 12 2" xfId="328" xr:uid="{00000000-0005-0000-0000-000055010000}"/>
    <cellStyle name="Porcentual 2 13" xfId="325" xr:uid="{00000000-0005-0000-0000-000056010000}"/>
    <cellStyle name="Porcentual 2 2" xfId="293" xr:uid="{00000000-0005-0000-0000-000057010000}"/>
    <cellStyle name="Porcentual 2 2 2" xfId="329" xr:uid="{00000000-0005-0000-0000-000058010000}"/>
    <cellStyle name="Porcentual 2 3" xfId="294" xr:uid="{00000000-0005-0000-0000-000059010000}"/>
    <cellStyle name="Porcentual 2 3 2" xfId="330" xr:uid="{00000000-0005-0000-0000-00005A010000}"/>
    <cellStyle name="Porcentual 2 4" xfId="295" xr:uid="{00000000-0005-0000-0000-00005B010000}"/>
    <cellStyle name="Porcentual 2 4 2" xfId="331" xr:uid="{00000000-0005-0000-0000-00005C010000}"/>
    <cellStyle name="Porcentual 2 5" xfId="296" xr:uid="{00000000-0005-0000-0000-00005D010000}"/>
    <cellStyle name="Porcentual 2 5 2" xfId="332" xr:uid="{00000000-0005-0000-0000-00005E010000}"/>
    <cellStyle name="Porcentual 2 6" xfId="297" xr:uid="{00000000-0005-0000-0000-00005F010000}"/>
    <cellStyle name="Porcentual 2 6 2" xfId="333" xr:uid="{00000000-0005-0000-0000-000060010000}"/>
    <cellStyle name="Porcentual 2 7" xfId="298" xr:uid="{00000000-0005-0000-0000-000061010000}"/>
    <cellStyle name="Porcentual 2 7 2" xfId="334" xr:uid="{00000000-0005-0000-0000-000062010000}"/>
    <cellStyle name="Porcentual 2 8" xfId="299" xr:uid="{00000000-0005-0000-0000-000063010000}"/>
    <cellStyle name="Porcentual 2 8 2" xfId="335" xr:uid="{00000000-0005-0000-0000-000064010000}"/>
    <cellStyle name="Porcentual 2 9" xfId="300" xr:uid="{00000000-0005-0000-0000-000065010000}"/>
    <cellStyle name="Porcentual 2 9 2" xfId="336" xr:uid="{00000000-0005-0000-0000-000066010000}"/>
    <cellStyle name="Porcentual 3" xfId="186" xr:uid="{00000000-0005-0000-0000-000067010000}"/>
    <cellStyle name="Porcentual 3 2" xfId="301" xr:uid="{00000000-0005-0000-0000-000068010000}"/>
    <cellStyle name="Porcentual 3 3" xfId="357" xr:uid="{00000000-0005-0000-0000-000069010000}"/>
    <cellStyle name="Porcentual 4" xfId="187" xr:uid="{00000000-0005-0000-0000-00006A010000}"/>
    <cellStyle name="Porcentual 4 2" xfId="358" xr:uid="{00000000-0005-0000-0000-00006B010000}"/>
    <cellStyle name="Porcentual 4 3" xfId="631" xr:uid="{0FC3F7E1-9E3D-4368-8AF2-70414E6399B0}"/>
    <cellStyle name="Porcentual 5" xfId="262" xr:uid="{00000000-0005-0000-0000-00006C010000}"/>
    <cellStyle name="Porcentual 5 2" xfId="365" xr:uid="{00000000-0005-0000-0000-00006D010000}"/>
    <cellStyle name="Porcentual 5 3" xfId="632" xr:uid="{4F9EDAFC-B122-46B9-AD29-2B27BA89A4F8}"/>
    <cellStyle name="Porcentual 6" xfId="224" xr:uid="{00000000-0005-0000-0000-00006E010000}"/>
    <cellStyle name="Porcentual 6 2" xfId="361" xr:uid="{00000000-0005-0000-0000-00006F010000}"/>
    <cellStyle name="Porcentual 6 2 2" xfId="398" xr:uid="{00000000-0005-0000-0000-000070010000}"/>
    <cellStyle name="Porcentual 6 2 2 2" xfId="599" xr:uid="{8660E8BF-69B2-4992-9980-C3650A873F0C}"/>
    <cellStyle name="Porcentual 6 2 2 2 2" xfId="1146" xr:uid="{544B351B-AA94-4A31-876C-B2974ADF51D6}"/>
    <cellStyle name="Porcentual 6 2 2 2 2 2" xfId="2177" xr:uid="{7AA75E61-02C1-4C14-B047-E85A5E453124}"/>
    <cellStyle name="Porcentual 6 2 2 2 2 2 2" xfId="4238" xr:uid="{908E7995-3ADD-4640-BBF9-6397657CB4F6}"/>
    <cellStyle name="Porcentual 6 2 2 2 2 3" xfId="3208" xr:uid="{C810B36C-57A6-41CA-A17C-FCA28C7D38CD}"/>
    <cellStyle name="Porcentual 6 2 2 2 3" xfId="1662" xr:uid="{A7CBFA99-A6A6-41D6-A9F2-0EDD4D75F30D}"/>
    <cellStyle name="Porcentual 6 2 2 2 3 2" xfId="3723" xr:uid="{6A3C3032-FB71-4D9C-8CC4-6C250F3F8EBD}"/>
    <cellStyle name="Porcentual 6 2 2 2 4" xfId="2693" xr:uid="{B2DA0204-18F1-4E22-BDB1-61D04E1E8934}"/>
    <cellStyle name="Porcentual 6 2 2 3" xfId="1048" xr:uid="{06813B4B-2239-4FB9-82D1-B09CD87C00AB}"/>
    <cellStyle name="Porcentual 6 2 2 3 2" xfId="2079" xr:uid="{E5B4A925-B630-4850-8C5D-38950DFC28EF}"/>
    <cellStyle name="Porcentual 6 2 2 3 2 2" xfId="4140" xr:uid="{29DCC693-9C1B-41BB-BABF-B73DE607D8E7}"/>
    <cellStyle name="Porcentual 6 2 2 3 3" xfId="3110" xr:uid="{B1C0F9E9-68F4-4B6D-859D-F5392F6FB553}"/>
    <cellStyle name="Porcentual 6 2 2 4" xfId="1564" xr:uid="{800772A3-D36F-4EF0-8EE7-A4BF4F2EF66D}"/>
    <cellStyle name="Porcentual 6 2 2 4 2" xfId="3625" xr:uid="{3B69E10F-AEEA-4F63-B1F4-66B8CEE6ED8D}"/>
    <cellStyle name="Porcentual 6 2 2 5" xfId="2595" xr:uid="{617D78E0-CD25-44BC-AE7E-5B67DD4B586D}"/>
    <cellStyle name="Porcentual 6 2 2 6" xfId="501" xr:uid="{32D24CC0-3155-4101-A5D4-3E1A417DB78D}"/>
    <cellStyle name="Porcentual 6 2 3" xfId="568" xr:uid="{3530BEB5-B77F-4815-8848-5DA910461F9A}"/>
    <cellStyle name="Porcentual 6 2 3 2" xfId="1115" xr:uid="{658BBB47-7479-4646-BC51-F413B3E98A4B}"/>
    <cellStyle name="Porcentual 6 2 3 2 2" xfId="2146" xr:uid="{ABC630AC-A368-4694-9F2F-05BB828CD4B3}"/>
    <cellStyle name="Porcentual 6 2 3 2 2 2" xfId="4207" xr:uid="{A44F6757-4864-47BC-87FF-554047C5FEC0}"/>
    <cellStyle name="Porcentual 6 2 3 2 3" xfId="3177" xr:uid="{9DA9B7EF-500F-452A-92AB-53AE55BAC312}"/>
    <cellStyle name="Porcentual 6 2 3 3" xfId="1631" xr:uid="{D667B3A8-B9FC-4A5D-BAE0-7D0E0FFEA9E4}"/>
    <cellStyle name="Porcentual 6 2 3 3 2" xfId="3692" xr:uid="{A6AC2097-9152-40C9-BA46-66166AF301EF}"/>
    <cellStyle name="Porcentual 6 2 3 4" xfId="2662" xr:uid="{3089E253-A880-4C68-943B-00E5C03248BF}"/>
    <cellStyle name="Porcentual 6 2 4" xfId="1017" xr:uid="{EA230CC1-9ECB-43AB-841E-33106DA48AB9}"/>
    <cellStyle name="Porcentual 6 2 4 2" xfId="2048" xr:uid="{4E712785-B3CC-4A51-8ACD-EFC43DB04A34}"/>
    <cellStyle name="Porcentual 6 2 4 2 2" xfId="4109" xr:uid="{E80EAB74-6A7A-4C8B-BA22-5B5AB2D83DB4}"/>
    <cellStyle name="Porcentual 6 2 4 3" xfId="3079" xr:uid="{E74C09F2-8A7D-4027-8566-4D7D7C6A88EA}"/>
    <cellStyle name="Porcentual 6 2 5" xfId="1533" xr:uid="{D1E95CB2-270A-4FA6-9B3E-3CFBB970C62D}"/>
    <cellStyle name="Porcentual 6 2 5 2" xfId="3594" xr:uid="{88B7AAAB-A24F-4CFF-A740-5E8800A827B8}"/>
    <cellStyle name="Porcentual 6 2 6" xfId="2564" xr:uid="{A408F615-3781-4443-806D-7C320C92B26C}"/>
    <cellStyle name="Porcentual 6 2 7" xfId="470" xr:uid="{E1BAC3D6-00C8-4158-9E7F-73B6FDD3B447}"/>
    <cellStyle name="Porcentual 6 3" xfId="383" xr:uid="{00000000-0005-0000-0000-000071010000}"/>
    <cellStyle name="Porcentual 6 3 2" xfId="584" xr:uid="{4D114FC5-7AAF-48B1-9127-57426A65A499}"/>
    <cellStyle name="Porcentual 6 3 2 2" xfId="1131" xr:uid="{8B453600-A2BD-44DE-A190-D31D11FD0CBA}"/>
    <cellStyle name="Porcentual 6 3 2 2 2" xfId="2162" xr:uid="{2FCFDA5D-0E42-4C49-A2AB-480085E3FD54}"/>
    <cellStyle name="Porcentual 6 3 2 2 2 2" xfId="4223" xr:uid="{3334A64A-0A00-45C6-A1B6-3E4E780B6B22}"/>
    <cellStyle name="Porcentual 6 3 2 2 3" xfId="3193" xr:uid="{E6ED0362-6E5D-4E2C-9F2D-B844A4DDA348}"/>
    <cellStyle name="Porcentual 6 3 2 3" xfId="1647" xr:uid="{9905CA2E-B033-4A6C-BCF5-F4139819EF0A}"/>
    <cellStyle name="Porcentual 6 3 2 3 2" xfId="3708" xr:uid="{BB751400-26FE-45DD-92BD-D6E5B5AF2BB4}"/>
    <cellStyle name="Porcentual 6 3 2 4" xfId="2678" xr:uid="{703D2433-2AFA-4AA1-8F4C-D99D6DF1213B}"/>
    <cellStyle name="Porcentual 6 3 3" xfId="1033" xr:uid="{27544CD7-1972-4C67-BAA1-4F1EDA676B3B}"/>
    <cellStyle name="Porcentual 6 3 3 2" xfId="2064" xr:uid="{E6E13F1E-F7CA-491C-921F-1705834FCC0E}"/>
    <cellStyle name="Porcentual 6 3 3 2 2" xfId="4125" xr:uid="{DED65D29-B092-486B-AB8A-31D7F13B4634}"/>
    <cellStyle name="Porcentual 6 3 3 3" xfId="3095" xr:uid="{97AB6014-3022-47C2-8C5D-A998D2FD6D2C}"/>
    <cellStyle name="Porcentual 6 3 4" xfId="1549" xr:uid="{CB8284E7-8679-464E-9726-9BB24A8BE54B}"/>
    <cellStyle name="Porcentual 6 3 4 2" xfId="3610" xr:uid="{5ABEDD0B-A760-40D8-8318-0B54D3252FFA}"/>
    <cellStyle name="Porcentual 6 3 5" xfId="2580" xr:uid="{C94EDEAC-654D-43D3-89DD-BAFED05F9B32}"/>
    <cellStyle name="Porcentual 6 3 6" xfId="486" xr:uid="{38C34AE2-A418-4903-BAB2-A5FA6486C1B0}"/>
    <cellStyle name="Porcentual 6 4" xfId="523" xr:uid="{B502722E-0308-42E0-AD3F-8553E2838F44}"/>
    <cellStyle name="Porcentual 6 4 2" xfId="1070" xr:uid="{96727DF8-CC89-4FA9-93B8-CA93DB420CE0}"/>
    <cellStyle name="Porcentual 6 4 2 2" xfId="2101" xr:uid="{F78F2F9C-0A33-44A3-A541-A7333DB1A740}"/>
    <cellStyle name="Porcentual 6 4 2 2 2" xfId="4162" xr:uid="{0B0D5CE9-D634-40AB-8B52-146425BA411E}"/>
    <cellStyle name="Porcentual 6 4 2 3" xfId="3132" xr:uid="{ADE13A55-199F-4277-A7F1-163B3E4FAC62}"/>
    <cellStyle name="Porcentual 6 4 3" xfId="1586" xr:uid="{1EFAD2C2-4EEE-4164-ABF3-C213E69CECD9}"/>
    <cellStyle name="Porcentual 6 4 3 2" xfId="3647" xr:uid="{F80E8701-C4D7-42F2-8E29-5EEF0E620063}"/>
    <cellStyle name="Porcentual 6 4 4" xfId="2617" xr:uid="{1B8CC881-D6FD-4150-ABE9-0BFF46BAD45F}"/>
    <cellStyle name="Porcentual 6 5" xfId="1001" xr:uid="{5966C65F-2D4E-43A4-9C37-A06CD8E5D394}"/>
    <cellStyle name="Porcentual 6 5 2" xfId="2032" xr:uid="{9545A5AE-286E-44E8-AD33-CFD7C6366689}"/>
    <cellStyle name="Porcentual 6 5 2 2" xfId="4093" xr:uid="{4A75904B-CA8D-4DA5-A6FD-82209DAA4626}"/>
    <cellStyle name="Porcentual 6 5 3" xfId="3063" xr:uid="{C967E7D2-A5ED-4040-9935-7DA9F79D2FE5}"/>
    <cellStyle name="Porcentual 6 6" xfId="1517" xr:uid="{202FD6C2-6ABC-490F-B666-A25C0E15E83F}"/>
    <cellStyle name="Porcentual 6 6 2" xfId="3578" xr:uid="{13BAF0E6-4E03-47D9-8F20-5CDCC705217D}"/>
    <cellStyle name="Porcentual 6 7" xfId="2548" xr:uid="{9C55E80B-CD94-4217-9C54-9946C913B834}"/>
    <cellStyle name="Porcentual 6 8" xfId="425" xr:uid="{032D4384-9C6E-4785-A23D-93FF66279A5F}"/>
    <cellStyle name="Porcentual 7" xfId="274" xr:uid="{00000000-0005-0000-0000-000072010000}"/>
    <cellStyle name="Porcentual 7 2" xfId="369" xr:uid="{00000000-0005-0000-0000-000073010000}"/>
    <cellStyle name="Porcentual 7 2 2" xfId="402" xr:uid="{00000000-0005-0000-0000-000074010000}"/>
    <cellStyle name="Porcentual 7 2 2 2" xfId="603" xr:uid="{FEAEA5F9-CA6B-4301-A446-E5FF77425EEB}"/>
    <cellStyle name="Porcentual 7 2 2 2 2" xfId="1150" xr:uid="{8506AE50-3B3F-4E77-AAFB-CCF993209CB5}"/>
    <cellStyle name="Porcentual 7 2 2 2 2 2" xfId="2181" xr:uid="{AF339FE9-1CF4-46E7-B4EC-53EA0FEADA1B}"/>
    <cellStyle name="Porcentual 7 2 2 2 2 2 2" xfId="4242" xr:uid="{3083DFBF-A818-4121-9555-B2A71A1739C9}"/>
    <cellStyle name="Porcentual 7 2 2 2 2 3" xfId="3212" xr:uid="{B3B79A16-BF21-4825-B7E8-C891F7E3DCCC}"/>
    <cellStyle name="Porcentual 7 2 2 2 3" xfId="1666" xr:uid="{0778E568-700E-47AA-9420-8B9DB5115DEF}"/>
    <cellStyle name="Porcentual 7 2 2 2 3 2" xfId="3727" xr:uid="{6A704CCA-3C61-4C07-A05A-A9E538E0E4A7}"/>
    <cellStyle name="Porcentual 7 2 2 2 4" xfId="2697" xr:uid="{EE6D2013-D4F2-4D30-95C6-614DC01ACD79}"/>
    <cellStyle name="Porcentual 7 2 2 3" xfId="1052" xr:uid="{F0D66EAA-80FD-4ABB-A3B3-1220BF427FCE}"/>
    <cellStyle name="Porcentual 7 2 2 3 2" xfId="2083" xr:uid="{5C20217A-FD37-4AE2-A223-ABBE68FDFB2B}"/>
    <cellStyle name="Porcentual 7 2 2 3 2 2" xfId="4144" xr:uid="{3CFFD309-96B5-49D4-8750-1E5C15968428}"/>
    <cellStyle name="Porcentual 7 2 2 3 3" xfId="3114" xr:uid="{1FF9F7D9-ABF1-4A37-A800-66557D6A8EA4}"/>
    <cellStyle name="Porcentual 7 2 2 4" xfId="1568" xr:uid="{F6BE4F61-E6B2-45B2-BF6C-02BC3529174C}"/>
    <cellStyle name="Porcentual 7 2 2 4 2" xfId="3629" xr:uid="{F64FC76A-232F-4F03-8BE7-7C9ED5045AD2}"/>
    <cellStyle name="Porcentual 7 2 2 5" xfId="2599" xr:uid="{B8C0F8C2-B284-4363-B91D-D4BA8062A9A3}"/>
    <cellStyle name="Porcentual 7 2 2 6" xfId="505" xr:uid="{C752283D-1DC5-4720-90BD-45A0A7F8F49A}"/>
    <cellStyle name="Porcentual 7 2 3" xfId="572" xr:uid="{9DFE9305-B8F8-4DBB-85A0-D7E3B86BC705}"/>
    <cellStyle name="Porcentual 7 2 3 2" xfId="1119" xr:uid="{E6E21BFE-FA98-456B-B4DD-C1985DE8FA49}"/>
    <cellStyle name="Porcentual 7 2 3 2 2" xfId="2150" xr:uid="{70F533F5-2795-488C-8778-50CD5DC00743}"/>
    <cellStyle name="Porcentual 7 2 3 2 2 2" xfId="4211" xr:uid="{833D30E0-E523-4FED-80BF-F9289F14264C}"/>
    <cellStyle name="Porcentual 7 2 3 2 3" xfId="3181" xr:uid="{241EDFB1-8DF2-4FB6-8868-45F07163F039}"/>
    <cellStyle name="Porcentual 7 2 3 3" xfId="1635" xr:uid="{532E4F08-888E-4283-A626-F2EF814E65C6}"/>
    <cellStyle name="Porcentual 7 2 3 3 2" xfId="3696" xr:uid="{ED0DDA67-8B4E-4254-BA0E-25A2C510B48D}"/>
    <cellStyle name="Porcentual 7 2 3 4" xfId="2666" xr:uid="{08A6C15A-3622-42AE-8817-5B4DFF24DC2B}"/>
    <cellStyle name="Porcentual 7 2 4" xfId="1021" xr:uid="{8391C89C-E847-4C6A-85E6-0CDFB64BE74C}"/>
    <cellStyle name="Porcentual 7 2 4 2" xfId="2052" xr:uid="{DA724FC0-1210-44A0-A015-95E2456CBA49}"/>
    <cellStyle name="Porcentual 7 2 4 2 2" xfId="4113" xr:uid="{DCAAA364-1B3F-4102-9F25-DB740AEC0218}"/>
    <cellStyle name="Porcentual 7 2 4 3" xfId="3083" xr:uid="{296B34A3-7FCF-4E83-A5E9-057199659ECF}"/>
    <cellStyle name="Porcentual 7 2 5" xfId="1537" xr:uid="{813AB6FA-3B48-490E-980E-D5C780BD77B3}"/>
    <cellStyle name="Porcentual 7 2 5 2" xfId="3598" xr:uid="{C1B38F94-B225-4910-8462-922FBC37A684}"/>
    <cellStyle name="Porcentual 7 2 6" xfId="2568" xr:uid="{36458629-5FED-4054-A970-F8365EA16BD4}"/>
    <cellStyle name="Porcentual 7 2 7" xfId="474" xr:uid="{77F93D59-FEFF-4447-9B82-6A3E4755DE12}"/>
    <cellStyle name="Porcentual 7 3" xfId="387" xr:uid="{00000000-0005-0000-0000-000075010000}"/>
    <cellStyle name="Porcentual 7 3 2" xfId="588" xr:uid="{99BBAC47-386E-4BE5-9BCC-3C6BC9E4EEDA}"/>
    <cellStyle name="Porcentual 7 3 2 2" xfId="1135" xr:uid="{CD8C9F44-63E8-449A-89E9-3CCDEA243689}"/>
    <cellStyle name="Porcentual 7 3 2 2 2" xfId="2166" xr:uid="{73871295-1E05-4493-A633-7B142A01DBD7}"/>
    <cellStyle name="Porcentual 7 3 2 2 2 2" xfId="4227" xr:uid="{1A9337D3-3A75-49EC-A432-5C4BD17D2302}"/>
    <cellStyle name="Porcentual 7 3 2 2 3" xfId="3197" xr:uid="{3A7A398B-D41F-4D8F-BA95-D9F9DCDEC9FF}"/>
    <cellStyle name="Porcentual 7 3 2 3" xfId="1651" xr:uid="{97E21BBD-69EE-42E3-9955-E03B56B7006D}"/>
    <cellStyle name="Porcentual 7 3 2 3 2" xfId="3712" xr:uid="{F16FF0C7-BECE-4B9B-814C-A8F5C623680A}"/>
    <cellStyle name="Porcentual 7 3 2 4" xfId="2682" xr:uid="{5FB6DD1E-2D27-465C-A692-CDA7FBA6353F}"/>
    <cellStyle name="Porcentual 7 3 3" xfId="1037" xr:uid="{501C274B-CE57-4220-8B69-723D1BE8A3A2}"/>
    <cellStyle name="Porcentual 7 3 3 2" xfId="2068" xr:uid="{574FBB21-460E-4887-8208-253432A7A85A}"/>
    <cellStyle name="Porcentual 7 3 3 2 2" xfId="4129" xr:uid="{D8D15CA3-80B2-4CF1-9EA4-4FC33411FB15}"/>
    <cellStyle name="Porcentual 7 3 3 3" xfId="3099" xr:uid="{32178437-A4B3-4DB7-A69F-646F9F8C187C}"/>
    <cellStyle name="Porcentual 7 3 4" xfId="1553" xr:uid="{8E6931D1-2E40-4E1F-BC7B-97928ACA8BE5}"/>
    <cellStyle name="Porcentual 7 3 4 2" xfId="3614" xr:uid="{6BF0459F-91A2-49CF-9EE3-08767EBDD11F}"/>
    <cellStyle name="Porcentual 7 3 5" xfId="2584" xr:uid="{B476FBA2-9FC7-4F48-A4FB-D8E157449D8A}"/>
    <cellStyle name="Porcentual 7 3 6" xfId="490" xr:uid="{8F907FED-8441-4570-8F02-09A4658C00DD}"/>
    <cellStyle name="Porcentual 7 4" xfId="528" xr:uid="{618430C6-D5BD-4314-87C3-30FC9E4905CF}"/>
    <cellStyle name="Porcentual 7 4 2" xfId="1075" xr:uid="{D012E61F-B6A2-45CE-B2D7-55DA5FDB4D9A}"/>
    <cellStyle name="Porcentual 7 4 2 2" xfId="2106" xr:uid="{31F35EEB-4658-4BBF-956C-8B0BFA4C96A9}"/>
    <cellStyle name="Porcentual 7 4 2 2 2" xfId="4167" xr:uid="{E6A2ED97-7644-4525-99A3-4C85AD985A4F}"/>
    <cellStyle name="Porcentual 7 4 2 3" xfId="3137" xr:uid="{F1AA9597-6806-4903-B7C4-C744FB14E5D8}"/>
    <cellStyle name="Porcentual 7 4 3" xfId="1591" xr:uid="{7C6E6ECC-F79E-4747-8929-2EE4EB05E6D6}"/>
    <cellStyle name="Porcentual 7 4 3 2" xfId="3652" xr:uid="{74BE3C5F-C133-411E-A410-72D717592703}"/>
    <cellStyle name="Porcentual 7 4 4" xfId="2622" xr:uid="{CF451298-1765-4B28-A351-35BC9FE520E4}"/>
    <cellStyle name="Porcentual 7 5" xfId="1005" xr:uid="{7AA26F75-AED0-4D7E-BA48-01680C64C5BD}"/>
    <cellStyle name="Porcentual 7 5 2" xfId="2036" xr:uid="{2DC4C618-9FF5-4141-A502-9CB48FAE85A7}"/>
    <cellStyle name="Porcentual 7 5 2 2" xfId="4097" xr:uid="{00361E20-0F10-4337-B7D1-5D55B9A593AE}"/>
    <cellStyle name="Porcentual 7 5 3" xfId="3067" xr:uid="{D7D77770-01A5-4843-B8C0-03065408D3F3}"/>
    <cellStyle name="Porcentual 7 6" xfId="1521" xr:uid="{539D70E5-1679-40DD-A38C-15216DCEA532}"/>
    <cellStyle name="Porcentual 7 6 2" xfId="3582" xr:uid="{3A3636AE-B434-4963-BF19-3BBAB9E8CC8B}"/>
    <cellStyle name="Porcentual 7 7" xfId="2552" xr:uid="{49B50888-72C0-4F81-A86F-FB9C00667E8F}"/>
    <cellStyle name="Porcentual 7 8" xfId="430" xr:uid="{3DD438B3-73EF-458A-B55B-C38FC6B35550}"/>
    <cellStyle name="Porcentual 8" xfId="324" xr:uid="{00000000-0005-0000-0000-000076010000}"/>
    <cellStyle name="Salida" xfId="188" builtinId="21" customBuiltin="1"/>
    <cellStyle name="Salida 2" xfId="189" xr:uid="{00000000-0005-0000-0000-000078010000}"/>
    <cellStyle name="Salida 3" xfId="190" xr:uid="{00000000-0005-0000-0000-000079010000}"/>
    <cellStyle name="Salida 4" xfId="191" xr:uid="{00000000-0005-0000-0000-00007A010000}"/>
    <cellStyle name="Salida 5" xfId="263" xr:uid="{00000000-0005-0000-0000-00007B010000}"/>
    <cellStyle name="Texto de advertencia" xfId="192" builtinId="11" customBuiltin="1"/>
    <cellStyle name="Texto de advertencia 2" xfId="193" xr:uid="{00000000-0005-0000-0000-00007D010000}"/>
    <cellStyle name="Texto de advertencia 3" xfId="194" xr:uid="{00000000-0005-0000-0000-00007E010000}"/>
    <cellStyle name="Texto de advertencia 4" xfId="195" xr:uid="{00000000-0005-0000-0000-00007F010000}"/>
    <cellStyle name="Texto de advertencia 5" xfId="264" xr:uid="{00000000-0005-0000-0000-000080010000}"/>
    <cellStyle name="Texto explicativo" xfId="196" builtinId="53" customBuiltin="1"/>
    <cellStyle name="Texto explicativo 2" xfId="197" xr:uid="{00000000-0005-0000-0000-000082010000}"/>
    <cellStyle name="Texto explicativo 3" xfId="198" xr:uid="{00000000-0005-0000-0000-000083010000}"/>
    <cellStyle name="Texto explicativo 4" xfId="199" xr:uid="{00000000-0005-0000-0000-000084010000}"/>
    <cellStyle name="Texto explicativo 5" xfId="265" xr:uid="{00000000-0005-0000-0000-000085010000}"/>
    <cellStyle name="Title" xfId="200" xr:uid="{00000000-0005-0000-0000-000086010000}"/>
    <cellStyle name="Título" xfId="201" builtinId="15" customBuiltin="1"/>
    <cellStyle name="Título 1 2" xfId="203" xr:uid="{00000000-0005-0000-0000-000088010000}"/>
    <cellStyle name="Título 1 3" xfId="204" xr:uid="{00000000-0005-0000-0000-000089010000}"/>
    <cellStyle name="Título 1 4" xfId="205" xr:uid="{00000000-0005-0000-0000-00008A010000}"/>
    <cellStyle name="Título 1 5" xfId="267" xr:uid="{00000000-0005-0000-0000-00008B010000}"/>
    <cellStyle name="Título 2" xfId="206" builtinId="17" customBuiltin="1"/>
    <cellStyle name="Título 2 2" xfId="207" xr:uid="{00000000-0005-0000-0000-00008D010000}"/>
    <cellStyle name="Título 2 3" xfId="208" xr:uid="{00000000-0005-0000-0000-00008E010000}"/>
    <cellStyle name="Título 2 4" xfId="209" xr:uid="{00000000-0005-0000-0000-00008F010000}"/>
    <cellStyle name="Título 2 5" xfId="268" xr:uid="{00000000-0005-0000-0000-000090010000}"/>
    <cellStyle name="Título 3" xfId="210" builtinId="18" customBuiltin="1"/>
    <cellStyle name="Título 3 2" xfId="211" xr:uid="{00000000-0005-0000-0000-000092010000}"/>
    <cellStyle name="Título 3 3" xfId="212" xr:uid="{00000000-0005-0000-0000-000093010000}"/>
    <cellStyle name="Título 3 4" xfId="213" xr:uid="{00000000-0005-0000-0000-000094010000}"/>
    <cellStyle name="Título 3 5" xfId="269" xr:uid="{00000000-0005-0000-0000-000095010000}"/>
    <cellStyle name="Título 4" xfId="214" xr:uid="{00000000-0005-0000-0000-000096010000}"/>
    <cellStyle name="Título 5" xfId="215" xr:uid="{00000000-0005-0000-0000-000097010000}"/>
    <cellStyle name="Título 6" xfId="216" xr:uid="{00000000-0005-0000-0000-000098010000}"/>
    <cellStyle name="Título 7" xfId="266" xr:uid="{00000000-0005-0000-0000-000099010000}"/>
    <cellStyle name="Total" xfId="217" builtinId="25" customBuiltin="1"/>
    <cellStyle name="Total 2" xfId="218" xr:uid="{00000000-0005-0000-0000-00009B010000}"/>
    <cellStyle name="Total 3" xfId="219" xr:uid="{00000000-0005-0000-0000-00009C010000}"/>
    <cellStyle name="Total 4" xfId="220" xr:uid="{00000000-0005-0000-0000-00009D010000}"/>
    <cellStyle name="Total 5" xfId="270" xr:uid="{00000000-0005-0000-0000-00009E010000}"/>
    <cellStyle name="Warning Text" xfId="221" xr:uid="{00000000-0005-0000-0000-00009F010000}"/>
  </cellStyles>
  <dxfs count="5">
    <dxf>
      <font>
        <b/>
        <i val="0"/>
      </font>
    </dxf>
    <dxf>
      <font>
        <b/>
        <i val="0"/>
      </font>
    </dxf>
    <dxf>
      <font>
        <b/>
        <i val="0"/>
      </font>
    </dxf>
    <dxf>
      <font>
        <b/>
        <i val="0"/>
      </font>
    </dxf>
    <dxf>
      <font>
        <b/>
        <i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11206</xdr:colOff>
      <xdr:row>0</xdr:row>
      <xdr:rowOff>0</xdr:rowOff>
    </xdr:from>
    <xdr:to>
      <xdr:col>5</xdr:col>
      <xdr:colOff>425784</xdr:colOff>
      <xdr:row>3</xdr:row>
      <xdr:rowOff>93456</xdr:rowOff>
    </xdr:to>
    <xdr:pic>
      <xdr:nvPicPr>
        <xdr:cNvPr id="2" name="Imagen 1" descr="Texto&#10;&#10;Descripción generada automáticamente con confianza baja">
          <a:extLst>
            <a:ext uri="{FF2B5EF4-FFF2-40B4-BE49-F238E27FC236}">
              <a16:creationId xmlns:a16="http://schemas.microsoft.com/office/drawing/2014/main" id="{5FABD7F9-34A4-DF72-9056-2137C08975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06" y="0"/>
          <a:ext cx="4549549" cy="866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9525</xdr:rowOff>
    </xdr:from>
    <xdr:to>
      <xdr:col>0</xdr:col>
      <xdr:colOff>0</xdr:colOff>
      <xdr:row>7</xdr:row>
      <xdr:rowOff>0</xdr:rowOff>
    </xdr:to>
    <xdr:pic>
      <xdr:nvPicPr>
        <xdr:cNvPr id="17965977" name="Picture 1" descr="mhlogo[1]">
          <a:extLst>
            <a:ext uri="{FF2B5EF4-FFF2-40B4-BE49-F238E27FC236}">
              <a16:creationId xmlns:a16="http://schemas.microsoft.com/office/drawing/2014/main" id="{00000000-0008-0000-0000-0000992312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9525"/>
          <a:ext cx="0" cy="6096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2040709</xdr:colOff>
      <xdr:row>5</xdr:row>
      <xdr:rowOff>95704</xdr:rowOff>
    </xdr:to>
    <xdr:pic>
      <xdr:nvPicPr>
        <xdr:cNvPr id="4" name="Imagen 3" descr="Texto&#10;&#10;Descripción generada automáticamente con confianza baja">
          <a:extLst>
            <a:ext uri="{FF2B5EF4-FFF2-40B4-BE49-F238E27FC236}">
              <a16:creationId xmlns:a16="http://schemas.microsoft.com/office/drawing/2014/main" id="{7521AF68-F259-4313-CDE5-ECF3180460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4752340" cy="908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9525</xdr:rowOff>
    </xdr:from>
    <xdr:to>
      <xdr:col>0</xdr:col>
      <xdr:colOff>0</xdr:colOff>
      <xdr:row>4</xdr:row>
      <xdr:rowOff>0</xdr:rowOff>
    </xdr:to>
    <xdr:pic>
      <xdr:nvPicPr>
        <xdr:cNvPr id="19682751" name="Picture 1" descr="mhlogo[1]">
          <a:extLst>
            <a:ext uri="{FF2B5EF4-FFF2-40B4-BE49-F238E27FC236}">
              <a16:creationId xmlns:a16="http://schemas.microsoft.com/office/drawing/2014/main" id="{00000000-0008-0000-0100-0000BF552C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9525"/>
          <a:ext cx="0" cy="609600"/>
        </a:xfrm>
        <a:prstGeom prst="rect">
          <a:avLst/>
        </a:prstGeom>
        <a:noFill/>
        <a:ln w="9525">
          <a:noFill/>
          <a:miter lim="800000"/>
          <a:headEnd/>
          <a:tailEnd/>
        </a:ln>
      </xdr:spPr>
    </xdr:pic>
    <xdr:clientData/>
  </xdr:twoCellAnchor>
  <xdr:twoCellAnchor>
    <xdr:from>
      <xdr:col>8</xdr:col>
      <xdr:colOff>0</xdr:colOff>
      <xdr:row>0</xdr:row>
      <xdr:rowOff>0</xdr:rowOff>
    </xdr:from>
    <xdr:to>
      <xdr:col>8</xdr:col>
      <xdr:colOff>0</xdr:colOff>
      <xdr:row>5</xdr:row>
      <xdr:rowOff>59414</xdr:rowOff>
    </xdr:to>
    <xdr:pic>
      <xdr:nvPicPr>
        <xdr:cNvPr id="3" name="WordPictureWatermark90971338">
          <a:extLst>
            <a:ext uri="{FF2B5EF4-FFF2-40B4-BE49-F238E27FC236}">
              <a16:creationId xmlns:a16="http://schemas.microsoft.com/office/drawing/2014/main" id="{14CE18CD-197F-42F2-B569-F984F478E0CD}"/>
            </a:ext>
          </a:extLst>
        </xdr:cNvPr>
        <xdr:cNvPicPr>
          <a:picLocks noChangeAspect="1" noChangeArrowheads="1"/>
        </xdr:cNvPicPr>
      </xdr:nvPicPr>
      <xdr:blipFill>
        <a:blip xmlns:r="http://schemas.openxmlformats.org/officeDocument/2006/relationships" r:embed="rId2" cstate="print">
          <a:lum bright="70000" contrast="-70000"/>
          <a:alphaModFix amt="57000"/>
          <a:extLst>
            <a:ext uri="{28A0092B-C50C-407E-A947-70E740481C1C}">
              <a14:useLocalDpi xmlns:a14="http://schemas.microsoft.com/office/drawing/2010/main" val="0"/>
            </a:ext>
          </a:extLst>
        </a:blip>
        <a:srcRect/>
        <a:stretch>
          <a:fillRect/>
        </a:stretch>
      </xdr:blipFill>
      <xdr:spPr bwMode="auto">
        <a:xfrm>
          <a:off x="18251714" y="0"/>
          <a:ext cx="853440" cy="863747"/>
        </a:xfrm>
        <a:prstGeom prst="rect">
          <a:avLst/>
        </a:prstGeom>
        <a:noFill/>
        <a:effectLst>
          <a:outerShdw blurRad="50800" dist="50800" sx="1000" sy="1000"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37514</xdr:rowOff>
    </xdr:from>
    <xdr:to>
      <xdr:col>1</xdr:col>
      <xdr:colOff>2850975</xdr:colOff>
      <xdr:row>5</xdr:row>
      <xdr:rowOff>33617</xdr:rowOff>
    </xdr:to>
    <xdr:pic>
      <xdr:nvPicPr>
        <xdr:cNvPr id="4" name="Imagen 3" descr="Texto&#10;&#10;Descripción generada automáticamente con confianza baja">
          <a:extLst>
            <a:ext uri="{FF2B5EF4-FFF2-40B4-BE49-F238E27FC236}">
              <a16:creationId xmlns:a16="http://schemas.microsoft.com/office/drawing/2014/main" id="{7EB70853-4793-BE7E-186E-B61AA8CF257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37514"/>
          <a:ext cx="4094828" cy="7805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19050</xdr:colOff>
      <xdr:row>1</xdr:row>
      <xdr:rowOff>38100</xdr:rowOff>
    </xdr:from>
    <xdr:to>
      <xdr:col>10</xdr:col>
      <xdr:colOff>838200</xdr:colOff>
      <xdr:row>1</xdr:row>
      <xdr:rowOff>38100</xdr:rowOff>
    </xdr:to>
    <xdr:pic>
      <xdr:nvPicPr>
        <xdr:cNvPr id="5" name="0 Imagen" descr="Logo DCP2.PNG">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363700" y="190500"/>
          <a:ext cx="933450" cy="0"/>
        </a:xfrm>
        <a:prstGeom prst="rect">
          <a:avLst/>
        </a:prstGeom>
        <a:noFill/>
        <a:ln w="9525">
          <a:noFill/>
          <a:miter lim="800000"/>
          <a:headEnd/>
          <a:tailEnd/>
        </a:ln>
      </xdr:spPr>
    </xdr:pic>
    <xdr:clientData/>
  </xdr:twoCellAnchor>
  <xdr:twoCellAnchor editAs="oneCell">
    <xdr:from>
      <xdr:col>0</xdr:col>
      <xdr:colOff>22413</xdr:colOff>
      <xdr:row>0</xdr:row>
      <xdr:rowOff>0</xdr:rowOff>
    </xdr:from>
    <xdr:to>
      <xdr:col>1</xdr:col>
      <xdr:colOff>2040680</xdr:colOff>
      <xdr:row>4</xdr:row>
      <xdr:rowOff>95368</xdr:rowOff>
    </xdr:to>
    <xdr:pic>
      <xdr:nvPicPr>
        <xdr:cNvPr id="4" name="Imagen 3" descr="Texto&#10;&#10;Descripción generada automáticamente con confianza baja">
          <a:extLst>
            <a:ext uri="{FF2B5EF4-FFF2-40B4-BE49-F238E27FC236}">
              <a16:creationId xmlns:a16="http://schemas.microsoft.com/office/drawing/2014/main" id="{971E4BDA-74E4-7239-4A18-FBB1D6230A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13" y="0"/>
          <a:ext cx="4001708" cy="7565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1734238</xdr:colOff>
      <xdr:row>4</xdr:row>
      <xdr:rowOff>133773</xdr:rowOff>
    </xdr:to>
    <xdr:pic>
      <xdr:nvPicPr>
        <xdr:cNvPr id="2" name="Imagen 1" descr="Texto&#10;&#10;Descripción generada automáticamente con confianza baja">
          <a:extLst>
            <a:ext uri="{FF2B5EF4-FFF2-40B4-BE49-F238E27FC236}">
              <a16:creationId xmlns:a16="http://schemas.microsoft.com/office/drawing/2014/main" id="{F74D5B0D-03A0-0D05-9138-AE8000A41A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051141" cy="7725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BE08D-52F9-481D-8049-3692FBDC2BD4}">
  <dimension ref="D3:L18"/>
  <sheetViews>
    <sheetView showGridLines="0" tabSelected="1" zoomScaleNormal="100" workbookViewId="0">
      <selection activeCell="D24" sqref="D24"/>
    </sheetView>
  </sheetViews>
  <sheetFormatPr baseColWidth="10" defaultColWidth="11.44140625" defaultRowHeight="14.4"/>
  <cols>
    <col min="1" max="3" width="11.44140625" style="1"/>
    <col min="4" max="4" width="11.88671875" style="1" customWidth="1"/>
    <col min="5" max="11" width="14" style="1" customWidth="1"/>
    <col min="12" max="12" width="9.88671875" style="1" customWidth="1"/>
    <col min="13" max="16384" width="11.44140625" style="1"/>
  </cols>
  <sheetData>
    <row r="3" spans="4:12" ht="32.4" customHeight="1"/>
    <row r="4" spans="4:12" ht="47.4" customHeight="1">
      <c r="D4" s="92" t="s">
        <v>0</v>
      </c>
      <c r="E4" s="92"/>
      <c r="F4" s="92"/>
      <c r="G4" s="92"/>
      <c r="H4" s="92"/>
      <c r="I4" s="92"/>
      <c r="J4" s="92"/>
      <c r="K4" s="92"/>
      <c r="L4" s="92"/>
    </row>
    <row r="5" spans="4:12" ht="24" customHeight="1">
      <c r="D5" s="92"/>
      <c r="E5" s="92"/>
      <c r="F5" s="92"/>
      <c r="G5" s="92"/>
      <c r="H5" s="92"/>
      <c r="I5" s="92"/>
      <c r="J5" s="92"/>
      <c r="K5" s="92"/>
      <c r="L5" s="92"/>
    </row>
    <row r="6" spans="4:12" ht="29.4" customHeight="1">
      <c r="D6" s="92"/>
      <c r="E6" s="92"/>
      <c r="F6" s="92"/>
      <c r="G6" s="92"/>
      <c r="H6" s="92"/>
      <c r="I6" s="92"/>
      <c r="J6" s="92"/>
      <c r="K6" s="92"/>
      <c r="L6" s="92"/>
    </row>
    <row r="9" spans="4:12" ht="16.8">
      <c r="E9" s="93"/>
      <c r="F9" s="93"/>
      <c r="G9" s="93"/>
      <c r="H9" s="93"/>
      <c r="I9" s="93"/>
      <c r="J9" s="93"/>
      <c r="K9" s="93"/>
      <c r="L9" s="93"/>
    </row>
    <row r="11" spans="4:12">
      <c r="E11" s="85"/>
      <c r="F11" s="85"/>
      <c r="G11" s="85"/>
      <c r="H11" s="85"/>
      <c r="I11" s="85"/>
      <c r="J11" s="85"/>
      <c r="K11" s="85"/>
      <c r="L11" s="85"/>
    </row>
    <row r="12" spans="4:12" ht="14.4" customHeight="1">
      <c r="D12" s="84" t="s">
        <v>1</v>
      </c>
      <c r="E12" s="91" t="s">
        <v>2</v>
      </c>
      <c r="F12" s="91"/>
      <c r="G12" s="91"/>
      <c r="H12" s="91"/>
      <c r="I12" s="91"/>
      <c r="J12" s="91"/>
      <c r="K12" s="91"/>
      <c r="L12" s="91"/>
    </row>
    <row r="13" spans="4:12">
      <c r="D13" s="84"/>
      <c r="E13" s="86"/>
      <c r="F13" s="86"/>
      <c r="G13" s="86"/>
      <c r="H13" s="86"/>
      <c r="I13" s="86"/>
      <c r="J13" s="86"/>
      <c r="K13" s="86"/>
      <c r="L13" s="86"/>
    </row>
    <row r="14" spans="4:12" ht="14.4" customHeight="1">
      <c r="D14" s="84" t="s">
        <v>3</v>
      </c>
      <c r="E14" s="91" t="s">
        <v>4</v>
      </c>
      <c r="F14" s="91"/>
      <c r="G14" s="91"/>
      <c r="H14" s="91"/>
      <c r="I14" s="91"/>
      <c r="J14" s="91"/>
      <c r="K14" s="91"/>
      <c r="L14" s="91"/>
    </row>
    <row r="15" spans="4:12">
      <c r="D15" s="84"/>
      <c r="E15" s="86"/>
      <c r="F15" s="86"/>
      <c r="G15" s="86"/>
      <c r="H15" s="86"/>
      <c r="I15" s="86"/>
      <c r="J15" s="86"/>
      <c r="K15" s="86"/>
      <c r="L15" s="86"/>
    </row>
    <row r="16" spans="4:12" ht="14.4" customHeight="1">
      <c r="D16" s="84" t="s">
        <v>5</v>
      </c>
      <c r="E16" s="91" t="s">
        <v>87</v>
      </c>
      <c r="F16" s="91"/>
      <c r="G16" s="91"/>
      <c r="H16" s="91"/>
      <c r="I16" s="91"/>
      <c r="J16" s="91"/>
      <c r="K16" s="91"/>
      <c r="L16" s="91"/>
    </row>
    <row r="17" spans="4:12">
      <c r="D17" s="84"/>
      <c r="E17" s="86"/>
      <c r="F17" s="86"/>
      <c r="G17" s="86"/>
      <c r="H17" s="86"/>
      <c r="I17" s="86"/>
      <c r="J17" s="86"/>
      <c r="K17" s="86"/>
      <c r="L17" s="86"/>
    </row>
    <row r="18" spans="4:12" ht="37.799999999999997" customHeight="1">
      <c r="D18" s="84" t="s">
        <v>6</v>
      </c>
      <c r="E18" s="91" t="s">
        <v>124</v>
      </c>
      <c r="F18" s="91"/>
      <c r="G18" s="91"/>
      <c r="H18" s="91"/>
      <c r="I18" s="91"/>
      <c r="J18" s="91"/>
      <c r="K18" s="91"/>
      <c r="L18" s="91"/>
    </row>
  </sheetData>
  <sheetProtection algorithmName="SHA-512" hashValue="itfJ+gktXFGKheQYfTJlTDC4HtrW4uzWUPOLBd7+kLQ8jnEn5FBbnUg8EiHZSpimZzkbfTgmLu9rLUYTzujx6g==" saltValue="dtj7//P7m+3d8xC8IyQ7VQ==" spinCount="100000" sheet="1" objects="1" scenarios="1"/>
  <mergeCells count="6">
    <mergeCell ref="E18:L18"/>
    <mergeCell ref="E16:L16"/>
    <mergeCell ref="E14:L14"/>
    <mergeCell ref="E12:L12"/>
    <mergeCell ref="D4:L6"/>
    <mergeCell ref="E9:L9"/>
  </mergeCells>
  <hyperlinks>
    <hyperlink ref="E12" location="'Cuadro 1'!A1" display="FECHAS IMPORTANTES ASOCIADAS A LOS CONTRATOS DE PRÉSTAMO" xr:uid="{AF19A49D-FF99-47D4-BD42-54D4E280FDE0}"/>
    <hyperlink ref="E14" location="'Cuadro 2'!A1" display="DESEMBOLSOS REALES Y PROGRAMACIÓN 2021" xr:uid="{039FACFA-5610-472F-A31E-D9071B305E68}"/>
    <hyperlink ref="E16" location="'Cuadro 3'!A1" display="ESTADO FINANCIERO DE LA CONTRAPARTIDA NACIONAL Y DONACIÓN" xr:uid="{0DB8EC73-CB46-493B-8773-2C09D19C291E}"/>
    <hyperlink ref="E18" location="'Cuadro 4'!A1" display="DESEMBOLSOS, AVANCE FINANCIERO Y AVANCE FISICO 2012" xr:uid="{CD3E4AAB-A633-4E8E-B93E-19B86F4D310A}"/>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2:M73"/>
  <sheetViews>
    <sheetView showGridLines="0" zoomScale="80" zoomScaleNormal="80" zoomScaleSheetLayoutView="100" workbookViewId="0">
      <pane xSplit="1" ySplit="8" topLeftCell="B9" activePane="bottomRight" state="frozenSplit"/>
      <selection pane="topRight" activeCell="B1" sqref="B1"/>
      <selection pane="bottomLeft" activeCell="A9" sqref="A9"/>
      <selection pane="bottomRight" activeCell="B38" sqref="B38"/>
    </sheetView>
  </sheetViews>
  <sheetFormatPr baseColWidth="10" defaultColWidth="11" defaultRowHeight="12.6"/>
  <cols>
    <col min="1" max="1" width="39.44140625" style="183" customWidth="1"/>
    <col min="2" max="2" width="49.77734375" style="183" customWidth="1"/>
    <col min="3" max="3" width="16.6640625" style="105" customWidth="1"/>
    <col min="4" max="4" width="20.77734375" style="105" customWidth="1"/>
    <col min="5" max="5" width="31.88671875" style="123" customWidth="1"/>
    <col min="6" max="6" width="17.109375" style="105" bestFit="1" customWidth="1"/>
    <col min="7" max="7" width="23.6640625" style="105" customWidth="1"/>
    <col min="8" max="12" width="18.33203125" style="105" customWidth="1"/>
    <col min="13" max="16384" width="11" style="105"/>
  </cols>
  <sheetData>
    <row r="2" spans="1:13">
      <c r="A2" s="104" t="s">
        <v>7</v>
      </c>
      <c r="B2" s="104"/>
      <c r="C2" s="104"/>
      <c r="D2" s="104"/>
      <c r="E2" s="104"/>
      <c r="F2" s="104"/>
      <c r="G2" s="104"/>
      <c r="H2" s="104"/>
      <c r="I2" s="104"/>
      <c r="J2" s="104"/>
      <c r="K2" s="104"/>
      <c r="L2" s="104"/>
    </row>
    <row r="3" spans="1:13">
      <c r="A3" s="104" t="s">
        <v>2</v>
      </c>
      <c r="B3" s="104"/>
      <c r="C3" s="104"/>
      <c r="D3" s="104"/>
      <c r="E3" s="104"/>
      <c r="F3" s="104"/>
      <c r="G3" s="104"/>
      <c r="H3" s="104"/>
      <c r="I3" s="104"/>
      <c r="J3" s="104"/>
      <c r="K3" s="104"/>
      <c r="L3" s="104"/>
    </row>
    <row r="4" spans="1:13">
      <c r="A4" s="106" t="s">
        <v>8</v>
      </c>
      <c r="B4" s="106"/>
      <c r="C4" s="106"/>
      <c r="D4" s="106"/>
      <c r="E4" s="106"/>
      <c r="F4" s="106"/>
      <c r="G4" s="106"/>
      <c r="H4" s="106"/>
      <c r="I4" s="106"/>
      <c r="J4" s="106"/>
      <c r="K4" s="106"/>
      <c r="L4" s="106"/>
    </row>
    <row r="5" spans="1:13" ht="12" customHeight="1">
      <c r="A5" s="107" t="s">
        <v>9</v>
      </c>
      <c r="B5" s="108"/>
      <c r="C5" s="108"/>
      <c r="D5" s="108"/>
      <c r="E5" s="108"/>
      <c r="F5" s="108"/>
      <c r="G5" s="108"/>
      <c r="H5" s="108"/>
      <c r="I5" s="108"/>
      <c r="J5" s="108"/>
      <c r="K5" s="108"/>
      <c r="L5" s="108"/>
    </row>
    <row r="6" spans="1:13" ht="12" customHeight="1">
      <c r="A6" s="109"/>
      <c r="B6" s="109"/>
      <c r="C6" s="109"/>
      <c r="D6" s="109"/>
      <c r="E6" s="109"/>
      <c r="F6" s="109"/>
      <c r="G6" s="109"/>
      <c r="H6" s="109"/>
      <c r="I6" s="109"/>
      <c r="J6" s="109"/>
      <c r="K6" s="109"/>
      <c r="L6" s="109"/>
    </row>
    <row r="7" spans="1:13" ht="12" customHeight="1" thickBot="1">
      <c r="A7" s="110"/>
      <c r="B7" s="110"/>
      <c r="C7" s="110"/>
      <c r="D7" s="110"/>
      <c r="E7" s="111"/>
      <c r="F7" s="110"/>
      <c r="G7" s="110"/>
      <c r="H7" s="110"/>
      <c r="I7" s="110"/>
      <c r="J7" s="110"/>
      <c r="K7" s="110"/>
      <c r="L7" s="110"/>
    </row>
    <row r="8" spans="1:13" s="114" customFormat="1" ht="104.4" customHeight="1" thickBot="1">
      <c r="A8" s="112" t="s">
        <v>10</v>
      </c>
      <c r="B8" s="112" t="s">
        <v>11</v>
      </c>
      <c r="C8" s="113" t="s">
        <v>12</v>
      </c>
      <c r="D8" s="112" t="s">
        <v>13</v>
      </c>
      <c r="E8" s="112" t="s">
        <v>14</v>
      </c>
      <c r="F8" s="112" t="s">
        <v>15</v>
      </c>
      <c r="G8" s="112" t="s">
        <v>16</v>
      </c>
      <c r="H8" s="112" t="s">
        <v>17</v>
      </c>
      <c r="I8" s="112" t="s">
        <v>18</v>
      </c>
      <c r="J8" s="112" t="s">
        <v>19</v>
      </c>
      <c r="K8" s="112" t="s">
        <v>20</v>
      </c>
      <c r="L8" s="112" t="s">
        <v>21</v>
      </c>
    </row>
    <row r="9" spans="1:13">
      <c r="A9" s="115"/>
      <c r="B9" s="116"/>
      <c r="C9" s="117"/>
      <c r="D9" s="117"/>
      <c r="E9" s="118"/>
      <c r="F9" s="117"/>
      <c r="G9" s="117"/>
      <c r="H9" s="117"/>
      <c r="I9" s="117"/>
      <c r="J9" s="117"/>
      <c r="K9" s="116"/>
      <c r="L9" s="119"/>
    </row>
    <row r="10" spans="1:13">
      <c r="A10" s="120" t="s">
        <v>22</v>
      </c>
      <c r="B10" s="121"/>
      <c r="C10" s="122"/>
      <c r="D10" s="114"/>
      <c r="F10" s="123"/>
      <c r="K10" s="124"/>
      <c r="L10" s="125"/>
    </row>
    <row r="11" spans="1:13" ht="39.6" customHeight="1">
      <c r="A11" s="126">
        <v>2129</v>
      </c>
      <c r="B11" s="127" t="s">
        <v>23</v>
      </c>
      <c r="C11" s="128" t="s">
        <v>24</v>
      </c>
      <c r="D11" s="128" t="s">
        <v>24</v>
      </c>
      <c r="E11" s="129">
        <v>130000000</v>
      </c>
      <c r="F11" s="130">
        <v>42228</v>
      </c>
      <c r="G11" s="130" t="s">
        <v>25</v>
      </c>
      <c r="H11" s="131" t="s">
        <v>25</v>
      </c>
      <c r="I11" s="130">
        <v>42391</v>
      </c>
      <c r="J11" s="132">
        <v>45150</v>
      </c>
      <c r="K11" s="130">
        <v>47342</v>
      </c>
      <c r="L11" s="133">
        <v>2</v>
      </c>
      <c r="M11" s="134"/>
    </row>
    <row r="12" spans="1:13" ht="46.8" customHeight="1">
      <c r="A12" s="126">
        <v>2164</v>
      </c>
      <c r="B12" s="127" t="s">
        <v>26</v>
      </c>
      <c r="C12" s="128" t="s">
        <v>24</v>
      </c>
      <c r="D12" s="128" t="s">
        <v>24</v>
      </c>
      <c r="E12" s="129">
        <v>154562390.28999999</v>
      </c>
      <c r="F12" s="130">
        <v>43224</v>
      </c>
      <c r="G12" s="130" t="s">
        <v>25</v>
      </c>
      <c r="H12" s="131" t="s">
        <v>25</v>
      </c>
      <c r="I12" s="132">
        <v>43531</v>
      </c>
      <c r="J12" s="132">
        <v>45412</v>
      </c>
      <c r="K12" s="130">
        <v>46690</v>
      </c>
      <c r="L12" s="133">
        <v>1</v>
      </c>
      <c r="M12" s="134"/>
    </row>
    <row r="13" spans="1:13" s="136" customFormat="1" ht="31.8" customHeight="1">
      <c r="A13" s="126" t="s">
        <v>27</v>
      </c>
      <c r="B13" s="127" t="s">
        <v>28</v>
      </c>
      <c r="C13" s="128" t="s">
        <v>24</v>
      </c>
      <c r="D13" s="128" t="s">
        <v>29</v>
      </c>
      <c r="E13" s="129">
        <v>111128810</v>
      </c>
      <c r="F13" s="130">
        <v>43592</v>
      </c>
      <c r="G13" s="130" t="s">
        <v>25</v>
      </c>
      <c r="H13" s="131" t="s">
        <v>25</v>
      </c>
      <c r="I13" s="132">
        <v>43756</v>
      </c>
      <c r="J13" s="132">
        <v>46140</v>
      </c>
      <c r="K13" s="130">
        <v>47298</v>
      </c>
      <c r="L13" s="133">
        <v>1</v>
      </c>
      <c r="M13" s="135"/>
    </row>
    <row r="14" spans="1:13" s="136" customFormat="1" ht="31.8" customHeight="1">
      <c r="A14" s="126">
        <v>2198</v>
      </c>
      <c r="B14" s="127" t="s">
        <v>142</v>
      </c>
      <c r="C14" s="128" t="s">
        <v>31</v>
      </c>
      <c r="D14" s="128" t="s">
        <v>32</v>
      </c>
      <c r="E14" s="129">
        <v>55080000</v>
      </c>
      <c r="F14" s="130">
        <v>43472</v>
      </c>
      <c r="G14" s="130">
        <v>43643</v>
      </c>
      <c r="H14" s="137">
        <v>9690</v>
      </c>
      <c r="I14" s="132">
        <v>43796</v>
      </c>
      <c r="J14" s="132">
        <v>45103</v>
      </c>
      <c r="K14" s="130">
        <v>46199</v>
      </c>
      <c r="L14" s="133">
        <v>1</v>
      </c>
      <c r="M14" s="135"/>
    </row>
    <row r="15" spans="1:13" s="136" customFormat="1" ht="47.4" customHeight="1">
      <c r="A15" s="126">
        <v>2220</v>
      </c>
      <c r="B15" s="127" t="s">
        <v>143</v>
      </c>
      <c r="C15" s="128" t="s">
        <v>33</v>
      </c>
      <c r="D15" s="128" t="s">
        <v>32</v>
      </c>
      <c r="E15" s="129">
        <v>425000000</v>
      </c>
      <c r="F15" s="130">
        <v>44655</v>
      </c>
      <c r="G15" s="130">
        <v>44692</v>
      </c>
      <c r="H15" s="137">
        <v>10230</v>
      </c>
      <c r="I15" s="132">
        <v>44890</v>
      </c>
      <c r="J15" s="132">
        <v>47528</v>
      </c>
      <c r="K15" s="130" t="s">
        <v>25</v>
      </c>
      <c r="L15" s="133">
        <v>0</v>
      </c>
      <c r="M15" s="135"/>
    </row>
    <row r="16" spans="1:13" s="136" customFormat="1" ht="31.8" customHeight="1">
      <c r="A16" s="126">
        <v>2317</v>
      </c>
      <c r="B16" s="127" t="s">
        <v>34</v>
      </c>
      <c r="C16" s="128" t="s">
        <v>35</v>
      </c>
      <c r="D16" s="128" t="s">
        <v>32</v>
      </c>
      <c r="E16" s="129">
        <v>700000000</v>
      </c>
      <c r="F16" s="130">
        <v>45000</v>
      </c>
      <c r="G16" s="130">
        <v>45350</v>
      </c>
      <c r="H16" s="137">
        <v>10456</v>
      </c>
      <c r="I16" s="132">
        <v>45373</v>
      </c>
      <c r="J16" s="132">
        <v>47651</v>
      </c>
      <c r="K16" s="130" t="s">
        <v>25</v>
      </c>
      <c r="L16" s="133">
        <v>0</v>
      </c>
      <c r="M16" s="135"/>
    </row>
    <row r="17" spans="1:12" s="136" customFormat="1">
      <c r="A17" s="126"/>
      <c r="B17" s="138"/>
      <c r="C17" s="139"/>
      <c r="D17" s="140"/>
      <c r="E17" s="141">
        <f>SUM(E11:E16)</f>
        <v>1575771200.29</v>
      </c>
      <c r="F17" s="142"/>
      <c r="G17" s="142"/>
      <c r="H17" s="137"/>
      <c r="I17" s="142"/>
      <c r="J17" s="142"/>
      <c r="K17" s="130"/>
      <c r="L17" s="143"/>
    </row>
    <row r="18" spans="1:12" s="136" customFormat="1">
      <c r="A18" s="126"/>
      <c r="B18" s="138"/>
      <c r="C18" s="139"/>
      <c r="D18" s="139"/>
      <c r="E18" s="141"/>
      <c r="F18" s="142"/>
      <c r="G18" s="142"/>
      <c r="H18" s="137"/>
      <c r="I18" s="142"/>
      <c r="J18" s="142"/>
      <c r="K18" s="144"/>
      <c r="L18" s="143"/>
    </row>
    <row r="19" spans="1:12">
      <c r="A19" s="145" t="s">
        <v>36</v>
      </c>
      <c r="B19" s="127"/>
      <c r="C19" s="128"/>
      <c r="D19" s="128"/>
      <c r="E19" s="129"/>
      <c r="F19" s="142"/>
      <c r="G19" s="142"/>
      <c r="H19" s="137"/>
      <c r="I19" s="142"/>
      <c r="J19" s="72"/>
      <c r="K19" s="142"/>
      <c r="L19" s="143"/>
    </row>
    <row r="20" spans="1:12">
      <c r="A20" s="146" t="s">
        <v>37</v>
      </c>
      <c r="B20" s="147" t="s">
        <v>38</v>
      </c>
      <c r="C20" s="148" t="s">
        <v>39</v>
      </c>
      <c r="D20" s="128" t="s">
        <v>32</v>
      </c>
      <c r="E20" s="129">
        <v>400000000</v>
      </c>
      <c r="F20" s="149">
        <v>41732</v>
      </c>
      <c r="G20" s="149">
        <v>41956</v>
      </c>
      <c r="H20" s="137">
        <v>9283</v>
      </c>
      <c r="I20" s="149">
        <v>42110</v>
      </c>
      <c r="J20" s="150">
        <v>44148</v>
      </c>
      <c r="K20" s="150">
        <v>46338</v>
      </c>
      <c r="L20" s="151">
        <v>3</v>
      </c>
    </row>
    <row r="21" spans="1:12">
      <c r="A21" s="146" t="s">
        <v>40</v>
      </c>
      <c r="B21" s="147"/>
      <c r="C21" s="148"/>
      <c r="D21" s="128" t="s">
        <v>32</v>
      </c>
      <c r="E21" s="129">
        <v>50000000</v>
      </c>
      <c r="F21" s="149"/>
      <c r="G21" s="149"/>
      <c r="H21" s="137">
        <v>9283</v>
      </c>
      <c r="I21" s="149"/>
      <c r="J21" s="150"/>
      <c r="K21" s="150"/>
      <c r="L21" s="151"/>
    </row>
    <row r="22" spans="1:12" s="136" customFormat="1">
      <c r="A22" s="146" t="s">
        <v>41</v>
      </c>
      <c r="B22" s="152" t="s">
        <v>42</v>
      </c>
      <c r="C22" s="128" t="s">
        <v>39</v>
      </c>
      <c r="D22" s="128" t="s">
        <v>32</v>
      </c>
      <c r="E22" s="129">
        <v>144036000</v>
      </c>
      <c r="F22" s="142">
        <v>43363</v>
      </c>
      <c r="G22" s="142">
        <v>40821</v>
      </c>
      <c r="H22" s="137">
        <v>8982</v>
      </c>
      <c r="I22" s="142">
        <v>43413</v>
      </c>
      <c r="J22" s="153">
        <v>45189</v>
      </c>
      <c r="K22" s="153">
        <v>46136</v>
      </c>
      <c r="L22" s="133">
        <v>2</v>
      </c>
    </row>
    <row r="23" spans="1:12" ht="33" customHeight="1">
      <c r="A23" s="154" t="s">
        <v>43</v>
      </c>
      <c r="B23" s="127" t="s">
        <v>44</v>
      </c>
      <c r="C23" s="128" t="s">
        <v>39</v>
      </c>
      <c r="D23" s="128" t="s">
        <v>32</v>
      </c>
      <c r="E23" s="129">
        <v>125000000</v>
      </c>
      <c r="F23" s="155">
        <v>43908</v>
      </c>
      <c r="G23" s="155">
        <v>44103</v>
      </c>
      <c r="H23" s="137">
        <v>9899</v>
      </c>
      <c r="I23" s="132">
        <v>44131</v>
      </c>
      <c r="J23" s="155">
        <v>45929</v>
      </c>
      <c r="K23" s="153">
        <v>46659</v>
      </c>
      <c r="L23" s="133">
        <v>1</v>
      </c>
    </row>
    <row r="24" spans="1:12" ht="25.5" customHeight="1">
      <c r="A24" s="154" t="s">
        <v>45</v>
      </c>
      <c r="B24" s="127" t="s">
        <v>46</v>
      </c>
      <c r="C24" s="128" t="s">
        <v>47</v>
      </c>
      <c r="D24" s="128" t="s">
        <v>32</v>
      </c>
      <c r="E24" s="129">
        <v>100000000</v>
      </c>
      <c r="F24" s="155">
        <v>43907</v>
      </c>
      <c r="G24" s="155">
        <v>44272</v>
      </c>
      <c r="H24" s="137">
        <v>9968</v>
      </c>
      <c r="I24" s="132">
        <v>44470</v>
      </c>
      <c r="J24" s="155">
        <v>46098</v>
      </c>
      <c r="K24" s="156">
        <v>46463</v>
      </c>
      <c r="L24" s="157">
        <v>1</v>
      </c>
    </row>
    <row r="25" spans="1:12" ht="25.5" customHeight="1">
      <c r="A25" s="154" t="s">
        <v>48</v>
      </c>
      <c r="B25" s="127" t="s">
        <v>49</v>
      </c>
      <c r="C25" s="128" t="s">
        <v>50</v>
      </c>
      <c r="D25" s="128" t="s">
        <v>32</v>
      </c>
      <c r="E25" s="129">
        <v>225000000</v>
      </c>
      <c r="F25" s="155">
        <v>45301</v>
      </c>
      <c r="G25" s="155">
        <v>44103</v>
      </c>
      <c r="H25" s="137">
        <v>9899</v>
      </c>
      <c r="I25" s="132">
        <v>45636</v>
      </c>
      <c r="J25" s="155">
        <v>47128</v>
      </c>
      <c r="K25" s="153" t="s">
        <v>25</v>
      </c>
      <c r="L25" s="133">
        <v>0</v>
      </c>
    </row>
    <row r="26" spans="1:12">
      <c r="A26" s="126"/>
      <c r="B26" s="138"/>
      <c r="C26" s="139"/>
      <c r="D26" s="140"/>
      <c r="E26" s="141">
        <f>SUM(E20:E25)</f>
        <v>1044036000</v>
      </c>
      <c r="F26" s="142"/>
      <c r="G26" s="142"/>
      <c r="H26" s="158"/>
      <c r="I26" s="142"/>
      <c r="J26" s="142"/>
      <c r="K26" s="159"/>
      <c r="L26" s="160"/>
    </row>
    <row r="27" spans="1:12" s="136" customFormat="1">
      <c r="A27" s="161"/>
      <c r="B27" s="127"/>
      <c r="C27" s="128"/>
      <c r="D27" s="128"/>
      <c r="E27" s="129"/>
      <c r="F27" s="142"/>
      <c r="G27" s="142"/>
      <c r="H27" s="137"/>
      <c r="I27" s="142"/>
      <c r="J27" s="142"/>
      <c r="K27" s="142"/>
      <c r="L27" s="143"/>
    </row>
    <row r="28" spans="1:12" s="136" customFormat="1">
      <c r="A28" s="145" t="s">
        <v>51</v>
      </c>
      <c r="B28" s="127"/>
      <c r="C28" s="128"/>
      <c r="D28" s="128"/>
      <c r="E28" s="129"/>
      <c r="F28" s="142"/>
      <c r="G28" s="142"/>
      <c r="H28" s="137"/>
      <c r="I28" s="142"/>
      <c r="J28" s="142"/>
      <c r="K28" s="142"/>
      <c r="L28" s="143"/>
    </row>
    <row r="29" spans="1:12" s="136" customFormat="1" ht="14.4">
      <c r="A29" s="126" t="s">
        <v>52</v>
      </c>
      <c r="B29" s="127" t="s">
        <v>144</v>
      </c>
      <c r="C29" s="128" t="s">
        <v>53</v>
      </c>
      <c r="D29" s="128" t="s">
        <v>32</v>
      </c>
      <c r="E29" s="129">
        <v>126640000</v>
      </c>
      <c r="F29" s="142">
        <v>43927</v>
      </c>
      <c r="G29" s="142">
        <v>44158</v>
      </c>
      <c r="H29" s="137" t="s">
        <v>54</v>
      </c>
      <c r="I29" s="132">
        <v>44272</v>
      </c>
      <c r="J29" s="153">
        <v>46234</v>
      </c>
      <c r="K29" s="153">
        <v>46690</v>
      </c>
      <c r="L29" s="133">
        <v>1</v>
      </c>
    </row>
    <row r="30" spans="1:12" s="136" customFormat="1" ht="52.2">
      <c r="A30" s="126" t="s">
        <v>55</v>
      </c>
      <c r="B30" s="162" t="s">
        <v>145</v>
      </c>
      <c r="C30" s="128" t="s">
        <v>35</v>
      </c>
      <c r="D30" s="128" t="s">
        <v>32</v>
      </c>
      <c r="E30" s="129">
        <v>160000000</v>
      </c>
      <c r="F30" s="142">
        <v>45188</v>
      </c>
      <c r="G30" s="142">
        <v>45635</v>
      </c>
      <c r="H30" s="137" t="s">
        <v>56</v>
      </c>
      <c r="I30" s="132" t="s">
        <v>57</v>
      </c>
      <c r="J30" s="156">
        <v>46105</v>
      </c>
      <c r="K30" s="153">
        <v>47201</v>
      </c>
      <c r="L30" s="133">
        <v>0</v>
      </c>
    </row>
    <row r="31" spans="1:12" s="136" customFormat="1">
      <c r="A31" s="126"/>
      <c r="B31" s="152"/>
      <c r="C31" s="128"/>
      <c r="D31" s="140"/>
      <c r="E31" s="141">
        <f>SUM(E29:E30)</f>
        <v>286640000</v>
      </c>
      <c r="F31" s="142"/>
      <c r="G31" s="142"/>
      <c r="H31" s="158"/>
      <c r="I31" s="142"/>
      <c r="J31" s="142"/>
      <c r="K31" s="159"/>
      <c r="L31" s="133"/>
    </row>
    <row r="32" spans="1:12" s="123" customFormat="1">
      <c r="A32" s="161"/>
      <c r="B32" s="127"/>
      <c r="C32" s="128"/>
      <c r="D32" s="128"/>
      <c r="E32" s="129"/>
      <c r="F32" s="142"/>
      <c r="G32" s="142"/>
      <c r="H32" s="137"/>
      <c r="I32" s="142"/>
      <c r="J32" s="142"/>
      <c r="K32" s="142"/>
      <c r="L32" s="133"/>
    </row>
    <row r="33" spans="1:12">
      <c r="A33" s="145" t="s">
        <v>58</v>
      </c>
      <c r="B33" s="127"/>
      <c r="C33" s="128"/>
      <c r="D33" s="128"/>
      <c r="E33" s="129"/>
      <c r="F33" s="142"/>
      <c r="G33" s="142"/>
      <c r="H33" s="137"/>
      <c r="I33" s="142"/>
      <c r="J33" s="142"/>
      <c r="K33" s="142"/>
      <c r="L33" s="133"/>
    </row>
    <row r="34" spans="1:12" ht="14.4">
      <c r="A34" s="126" t="s">
        <v>59</v>
      </c>
      <c r="B34" s="127" t="s">
        <v>146</v>
      </c>
      <c r="C34" s="128" t="s">
        <v>60</v>
      </c>
      <c r="D34" s="128" t="s">
        <v>61</v>
      </c>
      <c r="E34" s="129">
        <f>25991000000/'Cuadro 4'!P52</f>
        <v>163311341.50172794</v>
      </c>
      <c r="F34" s="142">
        <v>42906</v>
      </c>
      <c r="G34" s="142">
        <v>41855</v>
      </c>
      <c r="H34" s="137">
        <v>9254</v>
      </c>
      <c r="I34" s="142">
        <v>43007</v>
      </c>
      <c r="J34" s="142">
        <v>46292</v>
      </c>
      <c r="K34" s="163" t="s">
        <v>25</v>
      </c>
      <c r="L34" s="133">
        <v>0</v>
      </c>
    </row>
    <row r="35" spans="1:12">
      <c r="A35" s="126"/>
      <c r="B35" s="164"/>
      <c r="C35" s="128"/>
      <c r="D35" s="165"/>
      <c r="E35" s="141">
        <f>SUM(E34:E34)</f>
        <v>163311341.50172794</v>
      </c>
      <c r="F35" s="142"/>
      <c r="G35" s="142"/>
      <c r="H35" s="137"/>
      <c r="I35" s="142"/>
      <c r="J35" s="142"/>
      <c r="K35" s="144"/>
      <c r="L35" s="133"/>
    </row>
    <row r="36" spans="1:12">
      <c r="A36" s="126"/>
      <c r="B36" s="166"/>
      <c r="C36" s="128"/>
      <c r="D36" s="167"/>
      <c r="E36" s="129"/>
      <c r="F36" s="142"/>
      <c r="G36" s="142"/>
      <c r="H36" s="137"/>
      <c r="I36" s="142"/>
      <c r="J36" s="142"/>
      <c r="K36" s="159"/>
      <c r="L36" s="133"/>
    </row>
    <row r="37" spans="1:12" s="136" customFormat="1">
      <c r="A37" s="126" t="s">
        <v>62</v>
      </c>
      <c r="B37" s="166"/>
      <c r="C37" s="168"/>
      <c r="D37" s="168"/>
      <c r="E37" s="141">
        <f>E17+E26+E31+E35</f>
        <v>3069758541.791728</v>
      </c>
      <c r="F37" s="158"/>
      <c r="G37" s="158"/>
      <c r="H37" s="158"/>
      <c r="I37" s="158"/>
      <c r="J37" s="158"/>
      <c r="K37" s="159"/>
      <c r="L37" s="169"/>
    </row>
    <row r="38" spans="1:12" ht="13.2" thickBot="1">
      <c r="A38" s="170"/>
      <c r="B38" s="171"/>
      <c r="C38" s="172"/>
      <c r="D38" s="172"/>
      <c r="E38" s="173"/>
      <c r="F38" s="174"/>
      <c r="G38" s="174"/>
      <c r="H38" s="174"/>
      <c r="I38" s="174"/>
      <c r="J38" s="174"/>
      <c r="K38" s="175"/>
      <c r="L38" s="176"/>
    </row>
    <row r="39" spans="1:12" s="123" customFormat="1" ht="21" customHeight="1">
      <c r="A39" s="177" t="s">
        <v>63</v>
      </c>
      <c r="B39" s="177"/>
      <c r="C39" s="177"/>
      <c r="D39" s="177"/>
    </row>
    <row r="40" spans="1:12" s="123" customFormat="1" ht="15.6" customHeight="1">
      <c r="B40" s="178"/>
      <c r="C40" s="105"/>
      <c r="D40" s="105"/>
      <c r="E40" s="105"/>
      <c r="F40" s="179"/>
      <c r="G40" s="105"/>
      <c r="H40" s="105"/>
      <c r="I40" s="105"/>
      <c r="J40" s="105"/>
      <c r="K40" s="105"/>
      <c r="L40" s="105"/>
    </row>
    <row r="41" spans="1:12" s="167" customFormat="1" ht="16.8" customHeight="1">
      <c r="A41" s="178" t="s">
        <v>64</v>
      </c>
      <c r="B41" s="180"/>
      <c r="C41" s="181"/>
      <c r="D41" s="181"/>
      <c r="E41" s="181"/>
      <c r="F41" s="181"/>
      <c r="G41" s="182"/>
    </row>
    <row r="42" spans="1:12" s="167" customFormat="1" ht="16.8" customHeight="1">
      <c r="A42" s="183" t="s">
        <v>137</v>
      </c>
      <c r="B42" s="180"/>
      <c r="C42" s="181"/>
      <c r="D42" s="181"/>
      <c r="E42" s="181"/>
      <c r="F42" s="181"/>
      <c r="G42" s="182"/>
    </row>
    <row r="43" spans="1:12" s="134" customFormat="1" ht="16.8" customHeight="1">
      <c r="A43" s="184" t="s">
        <v>138</v>
      </c>
      <c r="B43" s="185"/>
      <c r="C43" s="185"/>
      <c r="D43" s="185"/>
      <c r="E43" s="185"/>
      <c r="F43" s="185"/>
      <c r="G43" s="185"/>
      <c r="H43" s="185"/>
      <c r="I43" s="185"/>
      <c r="J43" s="185"/>
      <c r="K43" s="185"/>
      <c r="L43" s="185"/>
    </row>
    <row r="44" spans="1:12" s="167" customFormat="1" ht="16.8" customHeight="1">
      <c r="A44" s="186" t="s">
        <v>139</v>
      </c>
      <c r="B44" s="187"/>
      <c r="C44" s="187"/>
      <c r="D44" s="187"/>
      <c r="E44" s="187"/>
      <c r="F44" s="187"/>
      <c r="G44" s="187"/>
      <c r="H44" s="187"/>
      <c r="I44" s="187"/>
      <c r="J44" s="187"/>
      <c r="K44" s="187"/>
      <c r="L44" s="187"/>
    </row>
    <row r="45" spans="1:12" ht="16.8" customHeight="1">
      <c r="A45" s="186" t="s">
        <v>140</v>
      </c>
      <c r="B45" s="134"/>
      <c r="C45" s="134"/>
      <c r="D45" s="134"/>
      <c r="E45" s="134"/>
      <c r="F45" s="134"/>
      <c r="G45" s="134"/>
      <c r="H45" s="134"/>
      <c r="I45" s="167"/>
      <c r="J45" s="167"/>
      <c r="K45" s="167"/>
      <c r="L45" s="167"/>
    </row>
    <row r="46" spans="1:12" ht="12.6" customHeight="1">
      <c r="A46" s="188" t="s">
        <v>141</v>
      </c>
      <c r="B46" s="105"/>
      <c r="E46" s="105"/>
    </row>
    <row r="47" spans="1:12">
      <c r="A47" s="105"/>
      <c r="B47" s="105"/>
      <c r="E47" s="105"/>
    </row>
    <row r="48" spans="1:12">
      <c r="A48" s="189" t="s">
        <v>65</v>
      </c>
    </row>
    <row r="49" spans="1:12">
      <c r="A49" s="190" t="s">
        <v>66</v>
      </c>
    </row>
    <row r="50" spans="1:12">
      <c r="A50" s="190" t="s">
        <v>67</v>
      </c>
    </row>
    <row r="52" spans="1:12">
      <c r="A52" s="191"/>
      <c r="B52" s="191"/>
      <c r="C52" s="123"/>
      <c r="D52" s="123"/>
      <c r="F52" s="123"/>
      <c r="G52" s="123"/>
      <c r="H52" s="123"/>
      <c r="I52" s="123"/>
      <c r="J52" s="123"/>
      <c r="K52" s="123"/>
      <c r="L52" s="123"/>
    </row>
    <row r="53" spans="1:12">
      <c r="A53" s="191"/>
      <c r="B53" s="191"/>
      <c r="C53" s="123"/>
      <c r="D53" s="123"/>
      <c r="E53" s="192"/>
      <c r="F53" s="123"/>
      <c r="G53" s="123"/>
      <c r="H53" s="123"/>
      <c r="I53" s="123"/>
      <c r="J53" s="123"/>
      <c r="K53" s="123"/>
      <c r="L53" s="123"/>
    </row>
    <row r="54" spans="1:12">
      <c r="A54" s="193"/>
      <c r="C54" s="183"/>
      <c r="D54" s="183"/>
      <c r="E54" s="194"/>
      <c r="F54" s="183"/>
      <c r="G54" s="183"/>
      <c r="H54" s="183"/>
      <c r="I54" s="183"/>
      <c r="J54" s="183"/>
      <c r="K54" s="183"/>
      <c r="L54" s="183"/>
    </row>
    <row r="55" spans="1:12">
      <c r="A55" s="193"/>
      <c r="C55" s="183"/>
      <c r="D55" s="183"/>
      <c r="E55" s="194"/>
      <c r="F55" s="183"/>
      <c r="G55" s="183"/>
      <c r="H55" s="183"/>
      <c r="I55" s="183"/>
      <c r="J55" s="183"/>
      <c r="K55" s="183"/>
      <c r="L55" s="183"/>
    </row>
    <row r="56" spans="1:12">
      <c r="A56" s="193"/>
      <c r="C56" s="183"/>
      <c r="D56" s="183"/>
      <c r="E56" s="194"/>
      <c r="F56" s="183"/>
      <c r="G56" s="183"/>
      <c r="H56" s="183"/>
      <c r="I56" s="183"/>
      <c r="J56" s="183"/>
      <c r="K56" s="183"/>
      <c r="L56" s="183"/>
    </row>
    <row r="57" spans="1:12">
      <c r="A57" s="193"/>
      <c r="C57" s="183"/>
      <c r="D57" s="183"/>
      <c r="E57" s="195"/>
      <c r="F57" s="183"/>
      <c r="G57" s="183"/>
      <c r="H57" s="183"/>
      <c r="I57" s="183"/>
      <c r="J57" s="183"/>
      <c r="K57" s="183"/>
      <c r="L57" s="183"/>
    </row>
    <row r="58" spans="1:12">
      <c r="A58" s="193"/>
      <c r="C58" s="183"/>
      <c r="D58" s="183"/>
      <c r="E58" s="183"/>
      <c r="F58" s="183"/>
      <c r="G58" s="183"/>
      <c r="H58" s="183"/>
      <c r="I58" s="183"/>
      <c r="J58" s="183"/>
      <c r="K58" s="183"/>
      <c r="L58" s="183"/>
    </row>
    <row r="59" spans="1:12">
      <c r="A59" s="193"/>
      <c r="C59" s="183"/>
      <c r="D59" s="183"/>
      <c r="E59" s="183"/>
      <c r="F59" s="183"/>
      <c r="G59" s="183"/>
      <c r="H59" s="183"/>
      <c r="I59" s="183"/>
      <c r="J59" s="183"/>
      <c r="K59" s="183"/>
      <c r="L59" s="183"/>
    </row>
    <row r="60" spans="1:12">
      <c r="A60" s="193"/>
      <c r="C60" s="183"/>
      <c r="D60" s="183"/>
      <c r="E60" s="183"/>
      <c r="F60" s="183"/>
      <c r="G60" s="183"/>
      <c r="H60" s="183"/>
      <c r="I60" s="183"/>
      <c r="J60" s="183"/>
      <c r="K60" s="183"/>
      <c r="L60" s="183"/>
    </row>
    <row r="61" spans="1:12">
      <c r="B61" s="136"/>
      <c r="E61" s="8"/>
    </row>
    <row r="62" spans="1:12">
      <c r="A62" s="196"/>
      <c r="B62" s="196"/>
      <c r="C62" s="196"/>
      <c r="D62" s="196"/>
      <c r="E62" s="196"/>
      <c r="F62" s="196"/>
      <c r="G62" s="196"/>
      <c r="H62" s="196"/>
      <c r="I62" s="196"/>
      <c r="J62" s="196"/>
      <c r="K62" s="196"/>
      <c r="L62" s="196"/>
    </row>
    <row r="63" spans="1:12">
      <c r="A63" s="197"/>
      <c r="E63" s="8"/>
    </row>
    <row r="69" spans="3:4">
      <c r="C69" s="198"/>
    </row>
    <row r="71" spans="3:4">
      <c r="D71" s="199"/>
    </row>
    <row r="73" spans="3:4">
      <c r="D73" s="200"/>
    </row>
  </sheetData>
  <sheetProtection algorithmName="SHA-512" hashValue="mX8Q+2p5X78DfT44/BCI9XuO+sEn9QkqOGgWZf6LXFzS8bNDKF0+0eJvZVnwUutXw7BgBewG5IVv02BJSRT4yA==" saltValue="60yyosPMKfM0RDrmR8TtAQ==" spinCount="100000" sheet="1" objects="1" scenarios="1"/>
  <mergeCells count="13">
    <mergeCell ref="A2:L2"/>
    <mergeCell ref="A3:L3"/>
    <mergeCell ref="A5:L5"/>
    <mergeCell ref="C20:C21"/>
    <mergeCell ref="F20:F21"/>
    <mergeCell ref="L20:L21"/>
    <mergeCell ref="J20:J21"/>
    <mergeCell ref="K20:K21"/>
    <mergeCell ref="A62:L62"/>
    <mergeCell ref="G20:G21"/>
    <mergeCell ref="I20:I21"/>
    <mergeCell ref="A4:L4"/>
    <mergeCell ref="B20:B21"/>
  </mergeCells>
  <printOptions horizontalCentered="1" verticalCentered="1"/>
  <pageMargins left="0.15748031496062992" right="0" top="0.15748031496062992" bottom="0.39370078740157483" header="0" footer="0.39370078740157483"/>
  <pageSetup scale="38" orientation="landscape" r:id="rId1"/>
  <headerFooter alignWithMargins="0"/>
  <rowBreaks count="1" manualBreakCount="1">
    <brk id="45" max="12" man="1"/>
  </rowBreaks>
  <ignoredErrors>
    <ignoredError sqref="H29:H3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2:AD44"/>
  <sheetViews>
    <sheetView showGridLines="0" zoomScale="85" zoomScaleNormal="85" zoomScaleSheetLayoutView="100" workbookViewId="0">
      <pane xSplit="1" ySplit="8" topLeftCell="B9" activePane="bottomRight" state="frozenSplit"/>
      <selection pane="topRight" activeCell="B1" sqref="B1"/>
      <selection pane="bottomLeft" activeCell="A9" sqref="A9"/>
      <selection pane="bottomRight" activeCell="C47" sqref="C47"/>
    </sheetView>
  </sheetViews>
  <sheetFormatPr baseColWidth="10" defaultColWidth="11" defaultRowHeight="12.6"/>
  <cols>
    <col min="1" max="1" width="18.21875" style="39" customWidth="1"/>
    <col min="2" max="2" width="56" style="39" customWidth="1"/>
    <col min="3" max="3" width="13.88671875" style="10" customWidth="1"/>
    <col min="4" max="4" width="24.33203125" style="10" bestFit="1" customWidth="1"/>
    <col min="5" max="5" width="31.33203125" style="10" customWidth="1"/>
    <col min="6" max="6" width="24.44140625" style="10" bestFit="1" customWidth="1"/>
    <col min="7" max="7" width="19.88671875" style="10" bestFit="1" customWidth="1"/>
    <col min="8" max="8" width="24" style="4" bestFit="1" customWidth="1"/>
    <col min="9" max="9" width="6.44140625" style="9" bestFit="1" customWidth="1"/>
    <col min="10" max="30" width="11" style="9"/>
    <col min="31" max="16384" width="11" style="10"/>
  </cols>
  <sheetData>
    <row r="2" spans="1:30">
      <c r="A2" s="87" t="s">
        <v>68</v>
      </c>
      <c r="B2" s="87"/>
      <c r="C2" s="87"/>
      <c r="D2" s="87"/>
      <c r="E2" s="87"/>
      <c r="F2" s="87"/>
      <c r="G2" s="87"/>
      <c r="H2" s="87"/>
    </row>
    <row r="3" spans="1:30">
      <c r="A3" s="94" t="s">
        <v>69</v>
      </c>
      <c r="B3" s="94"/>
      <c r="C3" s="94"/>
      <c r="D3" s="94"/>
      <c r="E3" s="94"/>
      <c r="F3" s="94"/>
      <c r="G3" s="94"/>
      <c r="H3" s="94"/>
    </row>
    <row r="4" spans="1:30">
      <c r="A4" s="87" t="s">
        <v>70</v>
      </c>
      <c r="B4" s="87"/>
      <c r="C4" s="87"/>
      <c r="D4" s="87"/>
      <c r="E4" s="87"/>
      <c r="F4" s="87"/>
      <c r="G4" s="87"/>
      <c r="H4" s="87"/>
    </row>
    <row r="5" spans="1:30">
      <c r="A5" s="89" t="str">
        <f>'Cuadro 1'!A5:L5</f>
        <v>Al 31/03/2026</v>
      </c>
      <c r="B5" s="89"/>
      <c r="C5" s="89"/>
      <c r="D5" s="89"/>
      <c r="E5" s="89"/>
      <c r="F5" s="89"/>
      <c r="G5" s="89"/>
      <c r="H5" s="89"/>
    </row>
    <row r="6" spans="1:30" s="12" customFormat="1" ht="13.2" thickBot="1">
      <c r="A6" s="95"/>
      <c r="B6" s="95"/>
      <c r="C6" s="95"/>
      <c r="D6" s="95"/>
      <c r="E6" s="95"/>
      <c r="F6" s="95"/>
      <c r="G6" s="95"/>
      <c r="H6" s="95"/>
      <c r="I6" s="11"/>
      <c r="J6" s="11"/>
      <c r="K6" s="11"/>
      <c r="L6" s="11"/>
      <c r="M6" s="11"/>
      <c r="N6" s="11"/>
      <c r="O6" s="11"/>
      <c r="P6" s="11"/>
      <c r="Q6" s="11"/>
      <c r="R6" s="11"/>
      <c r="S6" s="11"/>
      <c r="T6" s="11"/>
      <c r="U6" s="11"/>
      <c r="V6" s="11"/>
      <c r="W6" s="11"/>
      <c r="X6" s="11"/>
      <c r="Y6" s="11"/>
      <c r="Z6" s="11"/>
      <c r="AA6" s="11"/>
      <c r="AB6" s="11"/>
      <c r="AC6" s="11"/>
      <c r="AD6" s="11"/>
    </row>
    <row r="7" spans="1:30" s="12" customFormat="1" ht="19.2" customHeight="1" thickBot="1">
      <c r="A7" s="96" t="s">
        <v>10</v>
      </c>
      <c r="B7" s="96" t="s">
        <v>11</v>
      </c>
      <c r="C7" s="96" t="s">
        <v>71</v>
      </c>
      <c r="D7" s="96" t="s">
        <v>72</v>
      </c>
      <c r="E7" s="98" t="s">
        <v>73</v>
      </c>
      <c r="F7" s="96" t="s">
        <v>74</v>
      </c>
      <c r="G7" s="100" t="s">
        <v>75</v>
      </c>
      <c r="H7" s="101"/>
      <c r="I7" s="11"/>
      <c r="J7" s="11"/>
      <c r="K7" s="11"/>
      <c r="L7" s="11"/>
      <c r="M7" s="11"/>
      <c r="N7" s="11"/>
      <c r="O7" s="11"/>
      <c r="P7" s="11"/>
      <c r="Q7" s="11"/>
      <c r="R7" s="11"/>
      <c r="S7" s="11"/>
      <c r="T7" s="11"/>
      <c r="U7" s="11"/>
      <c r="V7" s="11"/>
      <c r="W7" s="11"/>
      <c r="X7" s="11"/>
      <c r="Y7" s="11"/>
      <c r="Z7" s="11"/>
    </row>
    <row r="8" spans="1:30" s="12" customFormat="1" ht="41.25" customHeight="1" thickBot="1">
      <c r="A8" s="97"/>
      <c r="B8" s="97"/>
      <c r="C8" s="97"/>
      <c r="D8" s="97"/>
      <c r="E8" s="99"/>
      <c r="F8" s="97"/>
      <c r="G8" s="13" t="s">
        <v>76</v>
      </c>
      <c r="H8" s="66" t="s">
        <v>77</v>
      </c>
      <c r="I8" s="11"/>
      <c r="J8" s="11"/>
      <c r="K8" s="11"/>
      <c r="L8" s="11"/>
      <c r="M8" s="11"/>
      <c r="N8" s="11"/>
      <c r="O8" s="11"/>
      <c r="P8" s="11"/>
      <c r="Q8" s="11"/>
      <c r="R8" s="11"/>
      <c r="S8" s="11"/>
      <c r="T8" s="11"/>
      <c r="U8" s="11"/>
      <c r="V8" s="11"/>
      <c r="W8" s="11"/>
      <c r="X8" s="11"/>
      <c r="Y8" s="11"/>
      <c r="Z8" s="11"/>
    </row>
    <row r="9" spans="1:30">
      <c r="A9" s="14"/>
      <c r="B9" s="15"/>
      <c r="C9" s="16"/>
      <c r="D9" s="16"/>
      <c r="E9" s="16"/>
      <c r="F9" s="16"/>
      <c r="G9" s="16"/>
      <c r="H9" s="79"/>
      <c r="AA9" s="10"/>
      <c r="AB9" s="10"/>
      <c r="AC9" s="10"/>
      <c r="AD9" s="10"/>
    </row>
    <row r="10" spans="1:30">
      <c r="A10" s="17" t="s">
        <v>22</v>
      </c>
      <c r="B10" s="61"/>
      <c r="C10" s="80"/>
      <c r="D10" s="62"/>
      <c r="E10" s="62"/>
      <c r="F10" s="62"/>
      <c r="G10" s="62"/>
      <c r="H10" s="81"/>
      <c r="AA10" s="10"/>
      <c r="AB10" s="10"/>
      <c r="AC10" s="10"/>
      <c r="AD10" s="10"/>
    </row>
    <row r="11" spans="1:30" s="4" customFormat="1" ht="25.2">
      <c r="A11" s="18">
        <v>2129</v>
      </c>
      <c r="B11" s="6" t="s">
        <v>78</v>
      </c>
      <c r="C11" s="19" t="s">
        <v>79</v>
      </c>
      <c r="D11" s="20">
        <f>'Cuadro 1'!E11</f>
        <v>130000000</v>
      </c>
      <c r="E11" s="21">
        <v>50000000</v>
      </c>
      <c r="F11" s="21">
        <f t="shared" ref="F11:F16" si="0">D11-E11</f>
        <v>80000000</v>
      </c>
      <c r="G11" s="21">
        <v>4000000</v>
      </c>
      <c r="H11" s="82">
        <v>0</v>
      </c>
      <c r="I11" s="2"/>
      <c r="J11" s="2"/>
      <c r="K11" s="2"/>
      <c r="L11" s="2"/>
      <c r="M11" s="2"/>
      <c r="N11" s="2"/>
      <c r="O11" s="2"/>
      <c r="P11" s="2"/>
      <c r="Q11" s="2"/>
      <c r="R11" s="2"/>
      <c r="S11" s="2"/>
      <c r="T11" s="2"/>
      <c r="U11" s="2"/>
      <c r="V11" s="2"/>
      <c r="W11" s="2"/>
      <c r="X11" s="2"/>
      <c r="Y11" s="2"/>
      <c r="Z11" s="2"/>
    </row>
    <row r="12" spans="1:30" s="4" customFormat="1" ht="37.799999999999997">
      <c r="A12" s="18">
        <v>2164</v>
      </c>
      <c r="B12" s="6" t="s">
        <v>26</v>
      </c>
      <c r="C12" s="19" t="s">
        <v>79</v>
      </c>
      <c r="D12" s="20">
        <f>'Cuadro 1'!E12</f>
        <v>154562390.28999999</v>
      </c>
      <c r="E12" s="21">
        <v>67354499.489999995</v>
      </c>
      <c r="F12" s="21">
        <f t="shared" si="0"/>
        <v>87207890.799999997</v>
      </c>
      <c r="G12" s="21">
        <v>5720893</v>
      </c>
      <c r="H12" s="82">
        <v>6000000</v>
      </c>
      <c r="I12" s="2"/>
      <c r="J12" s="2"/>
      <c r="K12" s="2"/>
      <c r="L12" s="2"/>
      <c r="M12" s="2"/>
      <c r="N12" s="2"/>
      <c r="O12" s="2"/>
      <c r="P12" s="2"/>
      <c r="Q12" s="2"/>
      <c r="R12" s="2"/>
      <c r="S12" s="2"/>
      <c r="T12" s="2"/>
      <c r="U12" s="2"/>
      <c r="V12" s="2"/>
      <c r="W12" s="2"/>
      <c r="X12" s="2"/>
      <c r="Y12" s="2"/>
      <c r="Z12" s="2"/>
    </row>
    <row r="13" spans="1:30" s="22" customFormat="1" ht="26.4" customHeight="1">
      <c r="A13" s="18" t="s">
        <v>27</v>
      </c>
      <c r="B13" s="6" t="s">
        <v>28</v>
      </c>
      <c r="C13" s="19" t="s">
        <v>79</v>
      </c>
      <c r="D13" s="20">
        <f>'Cuadro 1'!E13</f>
        <v>111128810</v>
      </c>
      <c r="E13" s="20">
        <v>17088000</v>
      </c>
      <c r="F13" s="21">
        <f t="shared" si="0"/>
        <v>94040810</v>
      </c>
      <c r="G13" s="21">
        <v>0</v>
      </c>
      <c r="H13" s="82">
        <v>0</v>
      </c>
      <c r="I13" s="5"/>
      <c r="J13" s="5"/>
      <c r="K13" s="5"/>
      <c r="L13" s="5"/>
      <c r="M13" s="5"/>
      <c r="N13" s="5"/>
      <c r="O13" s="5"/>
      <c r="P13" s="5"/>
      <c r="Q13" s="5"/>
      <c r="R13" s="5"/>
      <c r="S13" s="5"/>
      <c r="T13" s="5"/>
      <c r="U13" s="5"/>
      <c r="V13" s="5"/>
      <c r="W13" s="5"/>
      <c r="X13" s="5"/>
      <c r="Y13" s="5"/>
      <c r="Z13" s="5"/>
    </row>
    <row r="14" spans="1:30" s="22" customFormat="1" ht="25.2">
      <c r="A14" s="18">
        <v>2198</v>
      </c>
      <c r="B14" s="6" t="s">
        <v>30</v>
      </c>
      <c r="C14" s="19" t="s">
        <v>80</v>
      </c>
      <c r="D14" s="20">
        <f>'Cuadro 1'!E14</f>
        <v>55080000</v>
      </c>
      <c r="E14" s="20">
        <v>36620000</v>
      </c>
      <c r="F14" s="21">
        <f t="shared" si="0"/>
        <v>18460000</v>
      </c>
      <c r="G14" s="21">
        <v>0</v>
      </c>
      <c r="H14" s="82">
        <v>0</v>
      </c>
      <c r="I14" s="5"/>
      <c r="J14" s="5"/>
      <c r="K14" s="5"/>
      <c r="L14" s="5"/>
      <c r="M14" s="5"/>
      <c r="N14" s="5"/>
      <c r="O14" s="5"/>
      <c r="P14" s="5"/>
      <c r="Q14" s="5"/>
      <c r="R14" s="5"/>
      <c r="S14" s="5"/>
      <c r="T14" s="5"/>
      <c r="U14" s="5"/>
      <c r="V14" s="5"/>
      <c r="W14" s="5"/>
      <c r="X14" s="5"/>
      <c r="Y14" s="5"/>
      <c r="Z14" s="5"/>
    </row>
    <row r="15" spans="1:30" s="22" customFormat="1" ht="37.799999999999997">
      <c r="A15" s="18">
        <v>2220</v>
      </c>
      <c r="B15" s="6" t="s">
        <v>81</v>
      </c>
      <c r="C15" s="19" t="s">
        <v>33</v>
      </c>
      <c r="D15" s="20">
        <f>'Cuadro 1'!E15</f>
        <v>425000000</v>
      </c>
      <c r="E15" s="20">
        <v>112700714.5</v>
      </c>
      <c r="F15" s="21">
        <f t="shared" si="0"/>
        <v>312299285.5</v>
      </c>
      <c r="G15" s="21">
        <v>0</v>
      </c>
      <c r="H15" s="82">
        <v>0</v>
      </c>
      <c r="I15" s="5"/>
      <c r="J15" s="5"/>
      <c r="K15" s="5"/>
      <c r="L15" s="5"/>
      <c r="M15" s="5"/>
      <c r="N15" s="5"/>
      <c r="O15" s="5"/>
      <c r="P15" s="5"/>
      <c r="Q15" s="5"/>
      <c r="R15" s="5"/>
      <c r="S15" s="5"/>
      <c r="T15" s="5"/>
      <c r="U15" s="5"/>
      <c r="V15" s="5"/>
      <c r="W15" s="5"/>
      <c r="X15" s="5"/>
      <c r="Y15" s="5"/>
      <c r="Z15" s="5"/>
    </row>
    <row r="16" spans="1:30" s="22" customFormat="1" ht="25.2">
      <c r="A16" s="18">
        <v>2317</v>
      </c>
      <c r="B16" s="6" t="s">
        <v>34</v>
      </c>
      <c r="C16" s="19" t="s">
        <v>35</v>
      </c>
      <c r="D16" s="20">
        <f>'Cuadro 1'!E16</f>
        <v>700000000</v>
      </c>
      <c r="E16" s="20">
        <v>207564110.88</v>
      </c>
      <c r="F16" s="21">
        <f t="shared" si="0"/>
        <v>492435889.12</v>
      </c>
      <c r="G16" s="21">
        <v>0</v>
      </c>
      <c r="H16" s="82">
        <v>0</v>
      </c>
      <c r="I16" s="5"/>
      <c r="J16" s="5"/>
      <c r="K16" s="5"/>
      <c r="L16" s="5"/>
      <c r="M16" s="5"/>
      <c r="N16" s="5"/>
      <c r="O16" s="5"/>
      <c r="P16" s="5"/>
      <c r="Q16" s="5"/>
      <c r="R16" s="5"/>
      <c r="S16" s="5"/>
      <c r="T16" s="5"/>
      <c r="U16" s="5"/>
      <c r="V16" s="5"/>
      <c r="W16" s="5"/>
      <c r="X16" s="5"/>
      <c r="Y16" s="5"/>
      <c r="Z16" s="5"/>
    </row>
    <row r="17" spans="1:26" s="22" customFormat="1">
      <c r="A17" s="18"/>
      <c r="B17" s="67"/>
      <c r="C17" s="63"/>
      <c r="D17" s="23">
        <f t="shared" ref="D17:H17" si="1">SUM(D11:D16)</f>
        <v>1575771200.29</v>
      </c>
      <c r="E17" s="23">
        <f t="shared" si="1"/>
        <v>491327324.87</v>
      </c>
      <c r="F17" s="23">
        <f t="shared" si="1"/>
        <v>1084443875.4200001</v>
      </c>
      <c r="G17" s="23">
        <f t="shared" si="1"/>
        <v>9720893</v>
      </c>
      <c r="H17" s="28">
        <f t="shared" si="1"/>
        <v>6000000</v>
      </c>
      <c r="I17" s="5"/>
      <c r="J17" s="5"/>
      <c r="K17" s="5"/>
      <c r="L17" s="5"/>
      <c r="M17" s="5"/>
      <c r="N17" s="5"/>
      <c r="O17" s="5"/>
      <c r="P17" s="5"/>
      <c r="Q17" s="5"/>
      <c r="R17" s="5"/>
      <c r="S17" s="5"/>
      <c r="T17" s="5"/>
      <c r="U17" s="5"/>
      <c r="V17" s="5"/>
      <c r="W17" s="5"/>
      <c r="X17" s="5"/>
      <c r="Y17" s="5"/>
      <c r="Z17" s="5"/>
    </row>
    <row r="18" spans="1:26" s="22" customFormat="1">
      <c r="A18" s="18"/>
      <c r="B18" s="67"/>
      <c r="C18" s="63"/>
      <c r="D18" s="23"/>
      <c r="E18" s="21"/>
      <c r="F18" s="24"/>
      <c r="G18" s="24"/>
      <c r="H18" s="82"/>
      <c r="I18" s="5"/>
      <c r="J18" s="5"/>
      <c r="K18" s="5"/>
      <c r="L18" s="5"/>
      <c r="M18" s="5"/>
      <c r="N18" s="5"/>
      <c r="O18" s="5"/>
      <c r="P18" s="5"/>
      <c r="Q18" s="5"/>
      <c r="R18" s="5"/>
      <c r="S18" s="5"/>
      <c r="T18" s="5"/>
      <c r="U18" s="5"/>
      <c r="V18" s="5"/>
      <c r="W18" s="5"/>
      <c r="X18" s="5"/>
      <c r="Y18" s="5"/>
      <c r="Z18" s="5"/>
    </row>
    <row r="19" spans="1:26" s="4" customFormat="1">
      <c r="A19" s="25" t="s">
        <v>36</v>
      </c>
      <c r="B19" s="6"/>
      <c r="C19" s="19"/>
      <c r="D19" s="20"/>
      <c r="E19" s="21"/>
      <c r="F19" s="24"/>
      <c r="G19" s="24"/>
      <c r="H19" s="82"/>
      <c r="I19" s="2"/>
      <c r="J19" s="2"/>
      <c r="K19" s="2"/>
      <c r="L19" s="2"/>
      <c r="M19" s="2"/>
      <c r="N19" s="2"/>
      <c r="O19" s="2"/>
      <c r="P19" s="2"/>
      <c r="Q19" s="2"/>
      <c r="R19" s="2"/>
      <c r="S19" s="2"/>
      <c r="T19" s="2"/>
      <c r="U19" s="2"/>
      <c r="V19" s="2"/>
      <c r="W19" s="2"/>
      <c r="X19" s="2"/>
      <c r="Y19" s="2"/>
      <c r="Z19" s="2"/>
    </row>
    <row r="20" spans="1:26" s="4" customFormat="1">
      <c r="A20" s="26" t="s">
        <v>37</v>
      </c>
      <c r="B20" s="88" t="s">
        <v>38</v>
      </c>
      <c r="C20" s="90" t="s">
        <v>39</v>
      </c>
      <c r="D20" s="20">
        <f>'Cuadro 1'!E20</f>
        <v>400000000</v>
      </c>
      <c r="E20" s="21">
        <v>318000000</v>
      </c>
      <c r="F20" s="21">
        <f t="shared" ref="F20:F25" si="2">D20-E20</f>
        <v>82000000</v>
      </c>
      <c r="G20" s="21">
        <v>0</v>
      </c>
      <c r="H20" s="82">
        <v>0</v>
      </c>
      <c r="I20" s="2"/>
      <c r="J20" s="2"/>
      <c r="K20" s="2"/>
      <c r="L20" s="2"/>
      <c r="M20" s="2"/>
      <c r="N20" s="2"/>
      <c r="O20" s="2"/>
      <c r="P20" s="2"/>
      <c r="Q20" s="2"/>
      <c r="R20" s="2"/>
      <c r="S20" s="2"/>
      <c r="T20" s="2"/>
      <c r="U20" s="2"/>
      <c r="V20" s="2"/>
      <c r="W20" s="2"/>
      <c r="X20" s="2"/>
      <c r="Y20" s="2"/>
      <c r="Z20" s="2"/>
    </row>
    <row r="21" spans="1:26" s="22" customFormat="1">
      <c r="A21" s="26" t="s">
        <v>40</v>
      </c>
      <c r="B21" s="88"/>
      <c r="C21" s="90"/>
      <c r="D21" s="20">
        <f>'Cuadro 1'!E21</f>
        <v>50000000</v>
      </c>
      <c r="E21" s="21">
        <v>30000000</v>
      </c>
      <c r="F21" s="21">
        <f t="shared" si="2"/>
        <v>20000000</v>
      </c>
      <c r="G21" s="21">
        <v>0</v>
      </c>
      <c r="H21" s="82">
        <v>0</v>
      </c>
      <c r="I21" s="5"/>
      <c r="J21" s="5"/>
      <c r="K21" s="5"/>
      <c r="L21" s="5"/>
      <c r="M21" s="5"/>
      <c r="N21" s="5"/>
      <c r="O21" s="5"/>
      <c r="P21" s="5"/>
      <c r="Q21" s="5"/>
      <c r="R21" s="5"/>
      <c r="S21" s="5"/>
      <c r="T21" s="5"/>
      <c r="U21" s="5"/>
      <c r="V21" s="5"/>
      <c r="W21" s="5"/>
      <c r="X21" s="5"/>
      <c r="Y21" s="5"/>
      <c r="Z21" s="5"/>
    </row>
    <row r="22" spans="1:26" s="4" customFormat="1">
      <c r="A22" s="26" t="s">
        <v>41</v>
      </c>
      <c r="B22" s="6" t="s">
        <v>42</v>
      </c>
      <c r="C22" s="19" t="s">
        <v>39</v>
      </c>
      <c r="D22" s="20">
        <f>'Cuadro 1'!E22</f>
        <v>144036000</v>
      </c>
      <c r="E22" s="20">
        <v>139989292.43000001</v>
      </c>
      <c r="F22" s="21">
        <f t="shared" si="2"/>
        <v>4046707.5699999928</v>
      </c>
      <c r="G22" s="21">
        <v>0</v>
      </c>
      <c r="H22" s="82">
        <v>0</v>
      </c>
      <c r="I22" s="2"/>
      <c r="J22" s="2"/>
      <c r="K22" s="2"/>
      <c r="L22" s="2"/>
      <c r="M22" s="2"/>
      <c r="N22" s="2"/>
      <c r="O22" s="2"/>
      <c r="P22" s="2"/>
      <c r="Q22" s="2"/>
      <c r="R22" s="2"/>
      <c r="S22" s="2"/>
      <c r="T22" s="2"/>
      <c r="U22" s="2"/>
      <c r="V22" s="2"/>
      <c r="W22" s="2"/>
      <c r="X22" s="2"/>
      <c r="Y22" s="2"/>
      <c r="Z22" s="2"/>
    </row>
    <row r="23" spans="1:26" s="4" customFormat="1" ht="25.2">
      <c r="A23" s="26" t="s">
        <v>43</v>
      </c>
      <c r="B23" s="6" t="s">
        <v>44</v>
      </c>
      <c r="C23" s="19" t="s">
        <v>50</v>
      </c>
      <c r="D23" s="20">
        <f>'Cuadro 1'!E23</f>
        <v>125000000</v>
      </c>
      <c r="E23" s="20">
        <v>81500000</v>
      </c>
      <c r="F23" s="21">
        <f t="shared" si="2"/>
        <v>43500000</v>
      </c>
      <c r="G23" s="21">
        <v>15000000</v>
      </c>
      <c r="H23" s="82">
        <v>0</v>
      </c>
      <c r="I23" s="2"/>
      <c r="J23" s="2"/>
      <c r="K23" s="2"/>
      <c r="L23" s="2"/>
      <c r="M23" s="2"/>
      <c r="N23" s="2"/>
      <c r="O23" s="2"/>
      <c r="P23" s="2"/>
      <c r="Q23" s="2"/>
      <c r="R23" s="2"/>
      <c r="S23" s="2"/>
      <c r="T23" s="2"/>
      <c r="U23" s="2"/>
      <c r="V23" s="2"/>
      <c r="W23" s="2"/>
      <c r="X23" s="2"/>
      <c r="Y23" s="2"/>
      <c r="Z23" s="2"/>
    </row>
    <row r="24" spans="1:26" s="4" customFormat="1" ht="25.2">
      <c r="A24" s="26" t="s">
        <v>45</v>
      </c>
      <c r="B24" s="6" t="s">
        <v>46</v>
      </c>
      <c r="C24" s="19" t="s">
        <v>47</v>
      </c>
      <c r="D24" s="20">
        <f>'Cuadro 1'!E24</f>
        <v>100000000</v>
      </c>
      <c r="E24" s="20">
        <v>74923616.75999999</v>
      </c>
      <c r="F24" s="21">
        <f t="shared" si="2"/>
        <v>25076383.24000001</v>
      </c>
      <c r="G24" s="21">
        <v>10000000</v>
      </c>
      <c r="H24" s="82">
        <v>10000000</v>
      </c>
      <c r="I24" s="2"/>
      <c r="J24" s="2"/>
      <c r="K24" s="2"/>
      <c r="L24" s="2"/>
      <c r="M24" s="2"/>
      <c r="N24" s="2"/>
      <c r="O24" s="2"/>
      <c r="P24" s="2"/>
      <c r="Q24" s="2"/>
      <c r="R24" s="2"/>
      <c r="S24" s="2"/>
      <c r="T24" s="2"/>
      <c r="U24" s="2"/>
      <c r="V24" s="2"/>
      <c r="W24" s="2"/>
      <c r="X24" s="2"/>
      <c r="Y24" s="2"/>
      <c r="Z24" s="2"/>
    </row>
    <row r="25" spans="1:26" s="4" customFormat="1" ht="25.2">
      <c r="A25" s="26" t="s">
        <v>48</v>
      </c>
      <c r="B25" s="6" t="s">
        <v>49</v>
      </c>
      <c r="C25" s="19" t="s">
        <v>50</v>
      </c>
      <c r="D25" s="20">
        <f>'Cuadro 1'!E25</f>
        <v>225000000</v>
      </c>
      <c r="E25" s="20">
        <v>8347875.3099999996</v>
      </c>
      <c r="F25" s="21">
        <f t="shared" si="2"/>
        <v>216652124.69</v>
      </c>
      <c r="G25" s="21">
        <v>1680475</v>
      </c>
      <c r="H25" s="82">
        <v>0</v>
      </c>
      <c r="I25" s="2"/>
      <c r="J25" s="2"/>
      <c r="K25" s="2"/>
      <c r="L25" s="2"/>
      <c r="M25" s="2"/>
      <c r="N25" s="2"/>
      <c r="O25" s="2"/>
      <c r="P25" s="2"/>
      <c r="Q25" s="2"/>
      <c r="R25" s="2"/>
      <c r="S25" s="2"/>
      <c r="T25" s="2"/>
      <c r="U25" s="2"/>
      <c r="V25" s="2"/>
      <c r="W25" s="2"/>
      <c r="X25" s="2"/>
      <c r="Y25" s="2"/>
      <c r="Z25" s="2"/>
    </row>
    <row r="26" spans="1:26" s="22" customFormat="1">
      <c r="A26" s="18"/>
      <c r="B26" s="67"/>
      <c r="C26" s="63"/>
      <c r="D26" s="23">
        <f>SUM(D20:D25)</f>
        <v>1044036000</v>
      </c>
      <c r="E26" s="23">
        <f>SUM(E20:E25)</f>
        <v>652760784.5</v>
      </c>
      <c r="F26" s="23">
        <f>SUM(F20:F25)</f>
        <v>391275215.5</v>
      </c>
      <c r="G26" s="23">
        <f>SUM(G20:G25)</f>
        <v>26680475</v>
      </c>
      <c r="H26" s="28">
        <f>SUM(H20:H25)</f>
        <v>10000000</v>
      </c>
      <c r="I26" s="5"/>
      <c r="J26" s="5"/>
      <c r="K26" s="5"/>
      <c r="L26" s="5"/>
      <c r="M26" s="5"/>
      <c r="N26" s="5"/>
      <c r="O26" s="5"/>
      <c r="P26" s="5"/>
      <c r="Q26" s="5"/>
      <c r="R26" s="5"/>
      <c r="S26" s="5"/>
      <c r="T26" s="5"/>
      <c r="U26" s="5"/>
      <c r="V26" s="5"/>
      <c r="W26" s="5"/>
      <c r="X26" s="5"/>
      <c r="Y26" s="5"/>
      <c r="Z26" s="5"/>
    </row>
    <row r="27" spans="1:26" s="22" customFormat="1">
      <c r="A27" s="27"/>
      <c r="B27" s="6"/>
      <c r="C27" s="19"/>
      <c r="D27" s="20"/>
      <c r="E27" s="21"/>
      <c r="F27" s="24"/>
      <c r="G27" s="24"/>
      <c r="H27" s="82"/>
      <c r="I27" s="5"/>
      <c r="J27" s="5"/>
      <c r="K27" s="5"/>
      <c r="L27" s="5"/>
      <c r="M27" s="5"/>
      <c r="N27" s="5"/>
      <c r="O27" s="5"/>
      <c r="P27" s="5"/>
      <c r="Q27" s="5"/>
      <c r="R27" s="5"/>
      <c r="S27" s="5"/>
      <c r="T27" s="5"/>
      <c r="U27" s="5"/>
      <c r="V27" s="5"/>
      <c r="W27" s="5"/>
      <c r="X27" s="5"/>
      <c r="Y27" s="5"/>
      <c r="Z27" s="5"/>
    </row>
    <row r="28" spans="1:26" s="4" customFormat="1">
      <c r="A28" s="25" t="s">
        <v>51</v>
      </c>
      <c r="B28" s="6"/>
      <c r="C28" s="19"/>
      <c r="D28" s="20"/>
      <c r="E28" s="65"/>
      <c r="F28" s="24"/>
      <c r="G28" s="24"/>
      <c r="H28" s="82"/>
      <c r="I28" s="2"/>
      <c r="J28" s="2"/>
      <c r="K28" s="2"/>
      <c r="L28" s="2"/>
      <c r="M28" s="2"/>
      <c r="N28" s="2"/>
      <c r="O28" s="2"/>
      <c r="P28" s="2"/>
      <c r="Q28" s="2"/>
      <c r="R28" s="2"/>
      <c r="S28" s="2"/>
      <c r="T28" s="2"/>
      <c r="U28" s="2"/>
      <c r="V28" s="2"/>
      <c r="W28" s="2"/>
      <c r="X28" s="2"/>
      <c r="Y28" s="2"/>
      <c r="Z28" s="2"/>
    </row>
    <row r="29" spans="1:26" s="4" customFormat="1">
      <c r="A29" s="18" t="s">
        <v>52</v>
      </c>
      <c r="B29" s="6" t="s">
        <v>82</v>
      </c>
      <c r="C29" s="19" t="s">
        <v>83</v>
      </c>
      <c r="D29" s="40">
        <f>'Cuadro 1'!E29</f>
        <v>126640000</v>
      </c>
      <c r="E29" s="20">
        <v>26080634.159999996</v>
      </c>
      <c r="F29" s="21">
        <f t="shared" ref="F29:F30" si="3">D29-E29</f>
        <v>100559365.84</v>
      </c>
      <c r="G29" s="21">
        <v>3847331</v>
      </c>
      <c r="H29" s="82">
        <v>1795380.22</v>
      </c>
      <c r="I29" s="2"/>
      <c r="J29" s="2"/>
      <c r="K29" s="2"/>
      <c r="L29" s="2"/>
      <c r="M29" s="2"/>
      <c r="N29" s="2"/>
      <c r="O29" s="2"/>
      <c r="P29" s="2"/>
      <c r="Q29" s="2"/>
      <c r="R29" s="2"/>
      <c r="S29" s="2"/>
      <c r="T29" s="2"/>
      <c r="U29" s="2"/>
      <c r="V29" s="2"/>
      <c r="W29" s="2"/>
      <c r="X29" s="2"/>
      <c r="Y29" s="2"/>
      <c r="Z29" s="2"/>
    </row>
    <row r="30" spans="1:26" s="4" customFormat="1" ht="50.4">
      <c r="A30" s="18" t="s">
        <v>55</v>
      </c>
      <c r="B30" s="6" t="s">
        <v>84</v>
      </c>
      <c r="C30" s="19" t="s">
        <v>35</v>
      </c>
      <c r="D30" s="20">
        <v>160000000</v>
      </c>
      <c r="E30" s="20">
        <v>0</v>
      </c>
      <c r="F30" s="21">
        <f t="shared" si="3"/>
        <v>160000000</v>
      </c>
      <c r="G30" s="21">
        <v>0</v>
      </c>
      <c r="H30" s="82">
        <v>0</v>
      </c>
      <c r="I30" s="2"/>
      <c r="J30" s="2"/>
      <c r="K30" s="2"/>
      <c r="L30" s="2"/>
      <c r="M30" s="2"/>
      <c r="N30" s="2"/>
      <c r="O30" s="2"/>
      <c r="P30" s="2"/>
      <c r="Q30" s="2"/>
      <c r="R30" s="2"/>
      <c r="S30" s="2"/>
      <c r="T30" s="2"/>
      <c r="U30" s="2"/>
      <c r="V30" s="2"/>
      <c r="W30" s="2"/>
      <c r="X30" s="2"/>
      <c r="Y30" s="2"/>
      <c r="Z30" s="2"/>
    </row>
    <row r="31" spans="1:26" s="4" customFormat="1" ht="15" customHeight="1">
      <c r="A31" s="18"/>
      <c r="B31" s="6"/>
      <c r="C31" s="19"/>
      <c r="D31" s="23">
        <f>SUM(D29:D30)</f>
        <v>286640000</v>
      </c>
      <c r="E31" s="23">
        <f t="shared" ref="E31:H31" si="4">SUM(E29:E30)</f>
        <v>26080634.159999996</v>
      </c>
      <c r="F31" s="23">
        <f t="shared" si="4"/>
        <v>260559365.84</v>
      </c>
      <c r="G31" s="23">
        <f t="shared" si="4"/>
        <v>3847331</v>
      </c>
      <c r="H31" s="28">
        <f t="shared" si="4"/>
        <v>1795380.22</v>
      </c>
      <c r="I31" s="2"/>
      <c r="J31" s="2"/>
      <c r="K31" s="2"/>
      <c r="L31" s="2"/>
      <c r="M31" s="2"/>
      <c r="N31" s="2"/>
      <c r="O31" s="2"/>
      <c r="P31" s="2"/>
      <c r="Q31" s="2"/>
      <c r="R31" s="2"/>
      <c r="S31" s="2"/>
      <c r="T31" s="2"/>
      <c r="U31" s="2"/>
      <c r="V31" s="2"/>
      <c r="W31" s="2"/>
      <c r="X31" s="2"/>
      <c r="Y31" s="2"/>
      <c r="Z31" s="2"/>
    </row>
    <row r="32" spans="1:26" s="4" customFormat="1">
      <c r="A32" s="18"/>
      <c r="B32" s="6"/>
      <c r="C32" s="19"/>
      <c r="D32" s="23"/>
      <c r="E32" s="23"/>
      <c r="F32" s="23"/>
      <c r="G32" s="23"/>
      <c r="H32" s="82"/>
      <c r="I32" s="2"/>
      <c r="J32" s="2"/>
      <c r="K32" s="2"/>
      <c r="L32" s="2"/>
      <c r="M32" s="2"/>
      <c r="N32" s="2"/>
      <c r="O32" s="2"/>
      <c r="P32" s="2"/>
      <c r="Q32" s="2"/>
      <c r="R32" s="2"/>
      <c r="S32" s="2"/>
      <c r="T32" s="2"/>
      <c r="U32" s="2"/>
      <c r="V32" s="2"/>
      <c r="W32" s="2"/>
      <c r="X32" s="2"/>
      <c r="Y32" s="2"/>
      <c r="Z32" s="2"/>
    </row>
    <row r="33" spans="1:30" s="4" customFormat="1">
      <c r="A33" s="50" t="s">
        <v>58</v>
      </c>
      <c r="B33" s="6"/>
      <c r="C33" s="19"/>
      <c r="D33" s="20"/>
      <c r="E33" s="21"/>
      <c r="F33" s="24"/>
      <c r="G33" s="24"/>
      <c r="H33" s="82"/>
      <c r="I33" s="2"/>
      <c r="J33" s="2"/>
      <c r="K33" s="2"/>
      <c r="L33" s="2"/>
      <c r="M33" s="2"/>
      <c r="N33" s="2"/>
      <c r="O33" s="2"/>
      <c r="P33" s="2"/>
      <c r="Q33" s="2"/>
      <c r="R33" s="2"/>
      <c r="S33" s="2"/>
      <c r="T33" s="2"/>
      <c r="U33" s="2"/>
      <c r="V33" s="2"/>
      <c r="W33" s="2"/>
      <c r="X33" s="2"/>
      <c r="Y33" s="2"/>
      <c r="Z33" s="2"/>
    </row>
    <row r="34" spans="1:30" s="4" customFormat="1" ht="14.4">
      <c r="A34" s="18" t="s">
        <v>59</v>
      </c>
      <c r="B34" s="69" t="s">
        <v>126</v>
      </c>
      <c r="C34" s="3" t="s">
        <v>60</v>
      </c>
      <c r="D34" s="20">
        <f>'Cuadro 1'!E34</f>
        <v>163311341.50172794</v>
      </c>
      <c r="E34" s="20">
        <f>6679131600/'Cuadro 4'!P52</f>
        <v>41967524.976437323</v>
      </c>
      <c r="F34" s="21">
        <f t="shared" ref="F34" si="5">D34-E34</f>
        <v>121343816.52529061</v>
      </c>
      <c r="G34" s="21">
        <f>3861552/'Cuadro 4'!P52</f>
        <v>24263.600377002826</v>
      </c>
      <c r="H34" s="82">
        <f>2739620/'Cuadro 4'!P52</f>
        <v>17214.074772227457</v>
      </c>
      <c r="I34" s="2"/>
      <c r="J34" s="2"/>
      <c r="K34" s="2"/>
      <c r="L34" s="2"/>
      <c r="M34" s="2"/>
      <c r="N34" s="2"/>
      <c r="O34" s="2"/>
      <c r="P34" s="2"/>
      <c r="Q34" s="2"/>
      <c r="R34" s="2"/>
      <c r="S34" s="2"/>
      <c r="T34" s="2"/>
      <c r="U34" s="2"/>
      <c r="V34" s="2"/>
      <c r="W34" s="2"/>
      <c r="X34" s="2"/>
      <c r="Y34" s="2"/>
      <c r="Z34" s="2"/>
    </row>
    <row r="35" spans="1:30" s="4" customFormat="1">
      <c r="A35" s="18"/>
      <c r="B35" s="6"/>
      <c r="C35" s="19"/>
      <c r="D35" s="23">
        <f t="shared" ref="D35:H35" si="6">SUM(D34:D34)</f>
        <v>163311341.50172794</v>
      </c>
      <c r="E35" s="23">
        <f t="shared" si="6"/>
        <v>41967524.976437323</v>
      </c>
      <c r="F35" s="23">
        <f t="shared" si="6"/>
        <v>121343816.52529061</v>
      </c>
      <c r="G35" s="23">
        <f t="shared" si="6"/>
        <v>24263.600377002826</v>
      </c>
      <c r="H35" s="28">
        <f t="shared" si="6"/>
        <v>17214.074772227457</v>
      </c>
      <c r="I35" s="2"/>
      <c r="J35" s="2"/>
      <c r="K35" s="2"/>
      <c r="L35" s="2"/>
      <c r="M35" s="2"/>
      <c r="N35" s="2"/>
      <c r="O35" s="2"/>
      <c r="P35" s="2"/>
      <c r="Q35" s="2"/>
      <c r="R35" s="2"/>
      <c r="S35" s="2"/>
      <c r="T35" s="2"/>
      <c r="U35" s="2"/>
      <c r="V35" s="2"/>
      <c r="W35" s="2"/>
      <c r="X35" s="2"/>
      <c r="Y35" s="2"/>
      <c r="Z35" s="2"/>
    </row>
    <row r="36" spans="1:30" s="4" customFormat="1">
      <c r="A36" s="18"/>
      <c r="B36" s="64"/>
      <c r="C36" s="19"/>
      <c r="D36" s="20"/>
      <c r="E36" s="23"/>
      <c r="F36" s="23"/>
      <c r="G36" s="23"/>
      <c r="H36" s="82"/>
      <c r="I36" s="2"/>
      <c r="J36" s="2"/>
      <c r="K36" s="2"/>
      <c r="L36" s="2"/>
      <c r="M36" s="2"/>
      <c r="N36" s="2"/>
      <c r="O36" s="2"/>
      <c r="P36" s="2"/>
      <c r="Q36" s="2"/>
      <c r="R36" s="2"/>
      <c r="S36" s="2"/>
      <c r="T36" s="2"/>
      <c r="U36" s="2"/>
      <c r="V36" s="2"/>
      <c r="W36" s="2"/>
      <c r="X36" s="2"/>
      <c r="Y36" s="2"/>
      <c r="Z36" s="2"/>
    </row>
    <row r="37" spans="1:30" s="4" customFormat="1" ht="13.2" thickBot="1">
      <c r="A37" s="29" t="s">
        <v>62</v>
      </c>
      <c r="B37" s="30"/>
      <c r="C37" s="31"/>
      <c r="D37" s="32">
        <f>D17+D26+D31+D35</f>
        <v>3069758541.791728</v>
      </c>
      <c r="E37" s="32">
        <f>E17+E26+E31+E35</f>
        <v>1212136268.5064373</v>
      </c>
      <c r="F37" s="32">
        <f>F17+F26+F31+F35</f>
        <v>1857622273.2852907</v>
      </c>
      <c r="G37" s="32">
        <f>G17+G26+G31+G35</f>
        <v>40272962.600377001</v>
      </c>
      <c r="H37" s="33">
        <f>H17+H26+H31+H35</f>
        <v>17812594.294772226</v>
      </c>
      <c r="I37" s="2"/>
      <c r="J37" s="2"/>
      <c r="K37" s="2"/>
      <c r="L37" s="2"/>
      <c r="M37" s="2"/>
      <c r="N37" s="2"/>
      <c r="O37" s="2"/>
      <c r="P37" s="2"/>
      <c r="Q37" s="2"/>
      <c r="R37" s="2"/>
      <c r="S37" s="2"/>
      <c r="T37" s="2"/>
      <c r="U37" s="2"/>
      <c r="V37" s="2"/>
      <c r="W37" s="2"/>
      <c r="X37" s="2"/>
      <c r="Y37" s="2"/>
      <c r="Z37" s="2"/>
    </row>
    <row r="38" spans="1:30" s="4" customFormat="1" ht="18.600000000000001" customHeight="1">
      <c r="A38" s="22" t="s">
        <v>63</v>
      </c>
      <c r="B38" s="34"/>
      <c r="D38" s="35"/>
      <c r="E38" s="35"/>
      <c r="F38" s="35"/>
      <c r="G38" s="35"/>
      <c r="H38" s="68"/>
      <c r="I38" s="2"/>
      <c r="J38" s="2"/>
      <c r="K38" s="2"/>
      <c r="L38" s="2"/>
      <c r="M38" s="2"/>
      <c r="N38" s="2"/>
      <c r="O38" s="2"/>
      <c r="P38" s="2"/>
      <c r="Q38" s="2"/>
      <c r="R38" s="2"/>
      <c r="S38" s="2"/>
      <c r="T38" s="2"/>
      <c r="U38" s="2"/>
      <c r="V38" s="2"/>
      <c r="W38" s="2"/>
      <c r="X38" s="2"/>
      <c r="Y38" s="2"/>
      <c r="Z38" s="2"/>
      <c r="AA38" s="2"/>
      <c r="AB38" s="2"/>
      <c r="AC38" s="2"/>
      <c r="AD38" s="2"/>
    </row>
    <row r="39" spans="1:30" s="4" customFormat="1">
      <c r="B39" s="22"/>
      <c r="C39" s="22"/>
      <c r="F39" s="36"/>
      <c r="I39" s="2"/>
      <c r="J39" s="2"/>
      <c r="K39" s="2"/>
      <c r="L39" s="2"/>
      <c r="M39" s="2"/>
      <c r="N39" s="2"/>
      <c r="O39" s="2"/>
      <c r="P39" s="2"/>
      <c r="Q39" s="2"/>
      <c r="R39" s="2"/>
      <c r="S39" s="2"/>
      <c r="T39" s="2"/>
      <c r="U39" s="2"/>
      <c r="V39" s="2"/>
      <c r="W39" s="2"/>
      <c r="X39" s="2"/>
      <c r="Y39" s="2"/>
      <c r="Z39" s="2"/>
      <c r="AA39" s="2"/>
      <c r="AB39" s="2"/>
      <c r="AC39" s="2"/>
      <c r="AD39" s="2"/>
    </row>
    <row r="40" spans="1:30" s="4" customFormat="1">
      <c r="A40" s="73" t="s">
        <v>64</v>
      </c>
      <c r="D40" s="36"/>
      <c r="I40" s="2"/>
      <c r="J40" s="2"/>
      <c r="K40" s="2"/>
      <c r="L40" s="2"/>
      <c r="M40" s="2"/>
      <c r="N40" s="2"/>
      <c r="O40" s="2"/>
      <c r="P40" s="2"/>
      <c r="Q40" s="2"/>
      <c r="R40" s="2"/>
      <c r="S40" s="2"/>
      <c r="T40" s="2"/>
      <c r="U40" s="2"/>
      <c r="V40" s="2"/>
      <c r="W40" s="2"/>
      <c r="X40" s="2"/>
      <c r="Y40" s="2"/>
      <c r="Z40" s="2"/>
      <c r="AA40" s="2"/>
      <c r="AB40" s="2"/>
      <c r="AC40" s="2"/>
      <c r="AD40" s="2"/>
    </row>
    <row r="41" spans="1:30" s="4" customFormat="1" ht="15.6" customHeight="1">
      <c r="A41" s="70" t="s">
        <v>85</v>
      </c>
      <c r="B41" s="37"/>
      <c r="C41" s="38"/>
      <c r="D41" s="38"/>
      <c r="E41" s="38"/>
      <c r="F41" s="42"/>
      <c r="G41" s="38"/>
      <c r="H41" s="38"/>
      <c r="I41" s="2"/>
      <c r="J41" s="2"/>
      <c r="K41" s="2"/>
      <c r="L41" s="2"/>
      <c r="M41" s="2"/>
      <c r="N41" s="2"/>
      <c r="O41" s="2"/>
      <c r="P41" s="2"/>
      <c r="Q41" s="2"/>
      <c r="R41" s="2"/>
      <c r="S41" s="2"/>
      <c r="T41" s="2"/>
      <c r="U41" s="2"/>
      <c r="V41" s="2"/>
      <c r="W41" s="2"/>
      <c r="X41" s="2"/>
      <c r="Y41" s="2"/>
      <c r="Z41" s="2"/>
      <c r="AA41" s="2"/>
      <c r="AB41" s="2"/>
      <c r="AC41" s="2"/>
      <c r="AD41" s="2"/>
    </row>
    <row r="42" spans="1:30" s="9" customFormat="1" ht="19.2" customHeight="1">
      <c r="A42" s="7" t="s">
        <v>125</v>
      </c>
      <c r="B42" s="71"/>
      <c r="C42" s="43"/>
      <c r="D42" s="43"/>
      <c r="E42" s="43"/>
      <c r="F42" s="43"/>
      <c r="G42" s="43"/>
      <c r="H42" s="43"/>
    </row>
    <row r="43" spans="1:30" s="4" customFormat="1" ht="24.6" customHeight="1">
      <c r="B43" s="6"/>
      <c r="C43" s="6"/>
      <c r="D43" s="6"/>
      <c r="E43" s="6"/>
      <c r="F43" s="6"/>
      <c r="G43" s="6"/>
      <c r="H43" s="6"/>
      <c r="I43" s="2"/>
      <c r="J43" s="2"/>
      <c r="K43" s="2"/>
      <c r="L43" s="2"/>
      <c r="M43" s="2"/>
      <c r="N43" s="2"/>
      <c r="O43" s="2"/>
      <c r="P43" s="2"/>
      <c r="Q43" s="2"/>
      <c r="R43" s="2"/>
      <c r="S43" s="2"/>
      <c r="T43" s="2"/>
      <c r="U43" s="2"/>
      <c r="V43" s="2"/>
      <c r="W43" s="2"/>
      <c r="X43" s="2"/>
      <c r="Y43" s="2"/>
      <c r="Z43" s="2"/>
      <c r="AA43" s="2"/>
      <c r="AB43" s="2"/>
      <c r="AC43" s="2"/>
      <c r="AD43" s="2"/>
    </row>
    <row r="44" spans="1:30" s="4" customFormat="1" ht="28.95" customHeight="1">
      <c r="I44" s="2"/>
      <c r="J44" s="2"/>
      <c r="K44" s="2"/>
      <c r="L44" s="2"/>
      <c r="M44" s="2"/>
      <c r="N44" s="2"/>
      <c r="O44" s="2"/>
      <c r="P44" s="2"/>
      <c r="Q44" s="2"/>
      <c r="R44" s="2"/>
      <c r="S44" s="2"/>
      <c r="T44" s="2"/>
      <c r="U44" s="2"/>
      <c r="V44" s="2"/>
      <c r="W44" s="2"/>
      <c r="X44" s="2"/>
      <c r="Y44" s="2"/>
      <c r="Z44" s="2"/>
      <c r="AA44" s="2"/>
      <c r="AB44" s="2"/>
      <c r="AC44" s="2"/>
      <c r="AD44" s="2"/>
    </row>
  </sheetData>
  <sheetProtection algorithmName="SHA-512" hashValue="+zMyHYxeY0FfQ7Vz8X1wXqYhcqKkvdrrRB+cskPZE7rQyExVY7DymHEnz8tK8ZInvr8MgYog6Gih9hUGnV5BAQ==" saltValue="Y2W9lLu5qtTEKFrdnglDvQ==" spinCount="100000" sheet="1" objects="1" scenarios="1"/>
  <mergeCells count="14">
    <mergeCell ref="A2:H2"/>
    <mergeCell ref="A3:H3"/>
    <mergeCell ref="C20:C21"/>
    <mergeCell ref="A4:H4"/>
    <mergeCell ref="A5:H5"/>
    <mergeCell ref="A6:H6"/>
    <mergeCell ref="A7:A8"/>
    <mergeCell ref="B7:B8"/>
    <mergeCell ref="C7:C8"/>
    <mergeCell ref="D7:D8"/>
    <mergeCell ref="E7:E8"/>
    <mergeCell ref="G7:H7"/>
    <mergeCell ref="F7:F8"/>
    <mergeCell ref="B20:B21"/>
  </mergeCells>
  <printOptions horizontalCentered="1" verticalCentered="1"/>
  <pageMargins left="0.15748031496062992" right="0.15748031496062992" top="0.15748031496062992" bottom="0.39370078740157483" header="0" footer="0.39370078740157483"/>
  <pageSetup scale="41" orientation="landscape" r:id="rId1"/>
  <headerFooter alignWithMargins="0"/>
  <ignoredErrors>
    <ignoredError sqref="A8:C8 A7 C33 C17:C19 C11:D12 C34:C36 D33 C22:D22 C26 D23:D24 C10:D10 C31 C27:D28 D29 D18:D19 C37 D15 C20:C21 D20:D21 D34:D36 D14 D1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44"/>
  <sheetViews>
    <sheetView showGridLines="0" zoomScale="85" zoomScaleNormal="85" workbookViewId="0">
      <pane xSplit="1" ySplit="8" topLeftCell="B9" activePane="bottomRight" state="frozenSplit"/>
      <selection pane="topRight" activeCell="B1" sqref="B1"/>
      <selection pane="bottomLeft" activeCell="A9" sqref="A9"/>
      <selection pane="bottomRight" activeCell="B16" sqref="B16"/>
    </sheetView>
  </sheetViews>
  <sheetFormatPr baseColWidth="10" defaultColWidth="11" defaultRowHeight="12.6"/>
  <cols>
    <col min="1" max="1" width="28.88671875" style="201" customWidth="1"/>
    <col min="2" max="2" width="56.33203125" style="201" customWidth="1"/>
    <col min="3" max="3" width="14.77734375" style="198" customWidth="1"/>
    <col min="4" max="4" width="26.6640625" style="198" customWidth="1"/>
    <col min="5" max="5" width="23.109375" style="198" customWidth="1"/>
    <col min="6" max="6" width="24.6640625" style="202" customWidth="1"/>
    <col min="7" max="7" width="21.33203125" style="198" bestFit="1" customWidth="1"/>
    <col min="8" max="8" width="27.33203125" style="198" customWidth="1"/>
    <col min="9" max="9" width="23.44140625" style="198" customWidth="1"/>
    <col min="10" max="10" width="19.77734375" style="198" customWidth="1"/>
    <col min="11" max="11" width="20.33203125" style="198" bestFit="1" customWidth="1"/>
    <col min="12" max="16384" width="11" style="198"/>
  </cols>
  <sheetData>
    <row r="2" spans="1:11">
      <c r="A2" s="203" t="s">
        <v>86</v>
      </c>
      <c r="B2" s="203"/>
      <c r="C2" s="203"/>
      <c r="D2" s="203"/>
      <c r="E2" s="203"/>
      <c r="F2" s="203"/>
      <c r="G2" s="203"/>
      <c r="H2" s="203"/>
      <c r="I2" s="203"/>
      <c r="J2" s="203"/>
      <c r="K2" s="203"/>
    </row>
    <row r="3" spans="1:11" s="205" customFormat="1">
      <c r="A3" s="204" t="s">
        <v>87</v>
      </c>
      <c r="B3" s="204"/>
      <c r="C3" s="204"/>
      <c r="D3" s="204"/>
      <c r="E3" s="204"/>
      <c r="F3" s="204"/>
      <c r="G3" s="204"/>
      <c r="H3" s="204"/>
      <c r="I3" s="204"/>
      <c r="J3" s="204"/>
      <c r="K3" s="204"/>
    </row>
    <row r="4" spans="1:11" ht="15" customHeight="1">
      <c r="A4" s="206" t="s">
        <v>8</v>
      </c>
      <c r="B4" s="206"/>
      <c r="C4" s="206"/>
      <c r="D4" s="206"/>
      <c r="E4" s="206"/>
      <c r="F4" s="206"/>
      <c r="G4" s="206"/>
      <c r="H4" s="206"/>
      <c r="I4" s="206"/>
      <c r="J4" s="206"/>
      <c r="K4" s="206"/>
    </row>
    <row r="5" spans="1:11" ht="12" customHeight="1">
      <c r="A5" s="207" t="str">
        <f>'Cuadro 1'!A5:L5</f>
        <v>Al 31/03/2026</v>
      </c>
      <c r="B5" s="203"/>
      <c r="C5" s="203"/>
      <c r="D5" s="203"/>
      <c r="E5" s="203"/>
      <c r="F5" s="203"/>
      <c r="G5" s="203"/>
      <c r="H5" s="203"/>
      <c r="I5" s="203"/>
      <c r="J5" s="203"/>
      <c r="K5" s="203"/>
    </row>
    <row r="6" spans="1:11" ht="12" customHeight="1" thickBot="1">
      <c r="A6" s="208"/>
      <c r="B6" s="209"/>
      <c r="C6" s="209"/>
      <c r="D6" s="209"/>
      <c r="E6" s="209"/>
      <c r="F6" s="210"/>
      <c r="G6" s="209"/>
      <c r="H6" s="209"/>
      <c r="I6" s="211"/>
      <c r="J6" s="211"/>
      <c r="K6" s="211"/>
    </row>
    <row r="7" spans="1:11" s="219" customFormat="1" ht="12.75" customHeight="1" thickBot="1">
      <c r="A7" s="212" t="s">
        <v>10</v>
      </c>
      <c r="B7" s="213" t="s">
        <v>11</v>
      </c>
      <c r="C7" s="212" t="s">
        <v>71</v>
      </c>
      <c r="D7" s="213" t="s">
        <v>14</v>
      </c>
      <c r="E7" s="214" t="s">
        <v>88</v>
      </c>
      <c r="F7" s="215"/>
      <c r="G7" s="215"/>
      <c r="H7" s="215"/>
      <c r="I7" s="216" t="s">
        <v>89</v>
      </c>
      <c r="J7" s="217"/>
      <c r="K7" s="218"/>
    </row>
    <row r="8" spans="1:11" s="219" customFormat="1" ht="83.25" customHeight="1" thickBot="1">
      <c r="A8" s="220"/>
      <c r="B8" s="221"/>
      <c r="C8" s="220"/>
      <c r="D8" s="221"/>
      <c r="E8" s="222" t="s">
        <v>90</v>
      </c>
      <c r="F8" s="222" t="s">
        <v>91</v>
      </c>
      <c r="G8" s="222" t="s">
        <v>92</v>
      </c>
      <c r="H8" s="222" t="s">
        <v>93</v>
      </c>
      <c r="I8" s="223" t="s">
        <v>94</v>
      </c>
      <c r="J8" s="222" t="s">
        <v>95</v>
      </c>
      <c r="K8" s="222" t="s">
        <v>96</v>
      </c>
    </row>
    <row r="9" spans="1:11" s="230" customFormat="1">
      <c r="A9" s="224"/>
      <c r="B9" s="225"/>
      <c r="C9" s="226"/>
      <c r="D9" s="226"/>
      <c r="E9" s="226"/>
      <c r="F9" s="227"/>
      <c r="G9" s="225"/>
      <c r="H9" s="225"/>
      <c r="I9" s="228"/>
      <c r="J9" s="228"/>
      <c r="K9" s="229"/>
    </row>
    <row r="10" spans="1:11" s="230" customFormat="1" ht="16.5" customHeight="1">
      <c r="A10" s="231" t="s">
        <v>22</v>
      </c>
      <c r="B10" s="232"/>
      <c r="C10" s="233"/>
      <c r="D10" s="233"/>
      <c r="E10" s="233"/>
      <c r="F10" s="234"/>
      <c r="G10" s="235"/>
      <c r="H10" s="236"/>
      <c r="I10" s="236"/>
      <c r="J10" s="236"/>
      <c r="K10" s="237"/>
    </row>
    <row r="11" spans="1:11" s="123" customFormat="1" ht="25.2">
      <c r="A11" s="238">
        <v>2129</v>
      </c>
      <c r="B11" s="127" t="s">
        <v>97</v>
      </c>
      <c r="C11" s="128" t="s">
        <v>79</v>
      </c>
      <c r="D11" s="239">
        <f>'Cuadro 1'!E11</f>
        <v>130000000</v>
      </c>
      <c r="E11" s="239">
        <v>30196728</v>
      </c>
      <c r="F11" s="239">
        <v>48707935.496455878</v>
      </c>
      <c r="G11" s="239">
        <v>20250622.098845743</v>
      </c>
      <c r="H11" s="239">
        <f t="shared" ref="H11:H15" si="0">F11-G11</f>
        <v>28457313.397610135</v>
      </c>
      <c r="I11" s="239">
        <f>1700000*'Cuadro 4'!P53</f>
        <v>1958060</v>
      </c>
      <c r="J11" s="239">
        <f>1700000*'Cuadro 4'!P53</f>
        <v>1958060</v>
      </c>
      <c r="K11" s="240">
        <f>I11-J11</f>
        <v>0</v>
      </c>
    </row>
    <row r="12" spans="1:11" s="123" customFormat="1" ht="37.799999999999997">
      <c r="A12" s="238">
        <v>2164</v>
      </c>
      <c r="B12" s="127" t="s">
        <v>26</v>
      </c>
      <c r="C12" s="128" t="s">
        <v>79</v>
      </c>
      <c r="D12" s="239">
        <f>'Cuadro 1'!E12</f>
        <v>154562390.28999999</v>
      </c>
      <c r="E12" s="239">
        <v>31304243.059999999</v>
      </c>
      <c r="F12" s="239">
        <v>58374723.970898002</v>
      </c>
      <c r="G12" s="239">
        <v>11309840.943845537</v>
      </c>
      <c r="H12" s="239">
        <f t="shared" si="0"/>
        <v>47064883.027052462</v>
      </c>
      <c r="I12" s="239" t="s">
        <v>25</v>
      </c>
      <c r="J12" s="239" t="s">
        <v>25</v>
      </c>
      <c r="K12" s="240" t="s">
        <v>98</v>
      </c>
    </row>
    <row r="13" spans="1:11" s="177" customFormat="1" ht="27" customHeight="1">
      <c r="A13" s="238" t="s">
        <v>27</v>
      </c>
      <c r="B13" s="127" t="s">
        <v>28</v>
      </c>
      <c r="C13" s="128" t="s">
        <v>79</v>
      </c>
      <c r="D13" s="239">
        <f>'Cuadro 1'!E13</f>
        <v>111128810</v>
      </c>
      <c r="E13" s="239">
        <v>28734720</v>
      </c>
      <c r="F13" s="239">
        <v>104449724.32139999</v>
      </c>
      <c r="G13" s="239">
        <v>11386222.652766839</v>
      </c>
      <c r="H13" s="239">
        <f t="shared" si="0"/>
        <v>93063501.668633148</v>
      </c>
      <c r="I13" s="239" t="s">
        <v>25</v>
      </c>
      <c r="J13" s="239" t="s">
        <v>25</v>
      </c>
      <c r="K13" s="240" t="s">
        <v>25</v>
      </c>
    </row>
    <row r="14" spans="1:11" s="177" customFormat="1" ht="25.8" customHeight="1">
      <c r="A14" s="238">
        <v>2198</v>
      </c>
      <c r="B14" s="127" t="s">
        <v>111</v>
      </c>
      <c r="C14" s="241" t="s">
        <v>80</v>
      </c>
      <c r="D14" s="239">
        <f>'Cuadro 1'!E14</f>
        <v>55080000</v>
      </c>
      <c r="E14" s="239">
        <v>1610800</v>
      </c>
      <c r="F14" s="242">
        <v>13855000</v>
      </c>
      <c r="G14" s="243">
        <v>3677213.11</v>
      </c>
      <c r="H14" s="239">
        <f t="shared" si="0"/>
        <v>10177786.890000001</v>
      </c>
      <c r="I14" s="239" t="s">
        <v>25</v>
      </c>
      <c r="J14" s="239" t="s">
        <v>25</v>
      </c>
      <c r="K14" s="240" t="s">
        <v>25</v>
      </c>
    </row>
    <row r="15" spans="1:11" s="177" customFormat="1" ht="22.2" customHeight="1">
      <c r="A15" s="238">
        <v>2220</v>
      </c>
      <c r="B15" s="127" t="s">
        <v>81</v>
      </c>
      <c r="C15" s="241" t="s">
        <v>33</v>
      </c>
      <c r="D15" s="239">
        <v>425000000</v>
      </c>
      <c r="E15" s="239">
        <v>32778600</v>
      </c>
      <c r="F15" s="239">
        <v>248842394.80000001</v>
      </c>
      <c r="G15" s="239">
        <v>16491679.380000001</v>
      </c>
      <c r="H15" s="239">
        <f t="shared" si="0"/>
        <v>232350715.42000002</v>
      </c>
      <c r="I15" s="239" t="s">
        <v>25</v>
      </c>
      <c r="J15" s="239" t="s">
        <v>25</v>
      </c>
      <c r="K15" s="240" t="s">
        <v>25</v>
      </c>
    </row>
    <row r="16" spans="1:11" s="177" customFormat="1" ht="33" customHeight="1">
      <c r="A16" s="126">
        <v>2317</v>
      </c>
      <c r="B16" s="127" t="s">
        <v>34</v>
      </c>
      <c r="C16" s="241" t="s">
        <v>99</v>
      </c>
      <c r="D16" s="239">
        <v>700000000</v>
      </c>
      <c r="E16" s="239" t="s">
        <v>25</v>
      </c>
      <c r="F16" s="239" t="s">
        <v>25</v>
      </c>
      <c r="G16" s="239" t="s">
        <v>25</v>
      </c>
      <c r="H16" s="239" t="s">
        <v>25</v>
      </c>
      <c r="I16" s="239" t="s">
        <v>25</v>
      </c>
      <c r="J16" s="239" t="s">
        <v>25</v>
      </c>
      <c r="K16" s="240" t="s">
        <v>25</v>
      </c>
    </row>
    <row r="17" spans="1:11" s="177" customFormat="1">
      <c r="A17" s="120"/>
      <c r="B17" s="127"/>
      <c r="C17" s="139"/>
      <c r="D17" s="244">
        <f t="shared" ref="D17:K17" si="1">SUM(D11:D16)</f>
        <v>1575771200.29</v>
      </c>
      <c r="E17" s="244">
        <f t="shared" si="1"/>
        <v>124625091.06</v>
      </c>
      <c r="F17" s="244">
        <f>SUM(F11:F16)</f>
        <v>474229778.58875388</v>
      </c>
      <c r="G17" s="244">
        <f t="shared" si="1"/>
        <v>63115578.185458116</v>
      </c>
      <c r="H17" s="244">
        <f t="shared" si="1"/>
        <v>411114200.40329576</v>
      </c>
      <c r="I17" s="244">
        <f t="shared" si="1"/>
        <v>1958060</v>
      </c>
      <c r="J17" s="244">
        <f t="shared" si="1"/>
        <v>1958060</v>
      </c>
      <c r="K17" s="245">
        <f t="shared" si="1"/>
        <v>0</v>
      </c>
    </row>
    <row r="18" spans="1:11" s="177" customFormat="1">
      <c r="A18" s="126"/>
      <c r="B18" s="127"/>
      <c r="C18" s="128"/>
      <c r="D18" s="239"/>
      <c r="E18" s="244"/>
      <c r="F18" s="244"/>
      <c r="G18" s="244"/>
      <c r="H18" s="244"/>
      <c r="I18" s="244"/>
      <c r="J18" s="244"/>
      <c r="K18" s="245"/>
    </row>
    <row r="19" spans="1:11" s="123" customFormat="1">
      <c r="A19" s="126" t="s">
        <v>36</v>
      </c>
      <c r="B19" s="127"/>
      <c r="C19" s="128"/>
      <c r="D19" s="239"/>
      <c r="E19" s="239"/>
      <c r="F19" s="239"/>
      <c r="G19" s="239"/>
      <c r="H19" s="239"/>
      <c r="I19" s="239"/>
      <c r="J19" s="41"/>
      <c r="K19" s="240"/>
    </row>
    <row r="20" spans="1:11" s="123" customFormat="1">
      <c r="A20" s="126" t="s">
        <v>37</v>
      </c>
      <c r="B20" s="246" t="s">
        <v>38</v>
      </c>
      <c r="C20" s="148" t="s">
        <v>39</v>
      </c>
      <c r="D20" s="239">
        <f>'Cuadro 1'!E20</f>
        <v>400000000</v>
      </c>
      <c r="E20" s="239" t="s">
        <v>25</v>
      </c>
      <c r="F20" s="239" t="s">
        <v>25</v>
      </c>
      <c r="G20" s="239" t="s">
        <v>25</v>
      </c>
      <c r="H20" s="239" t="s">
        <v>25</v>
      </c>
      <c r="I20" s="239" t="s">
        <v>25</v>
      </c>
      <c r="J20" s="239" t="s">
        <v>25</v>
      </c>
      <c r="K20" s="240" t="s">
        <v>25</v>
      </c>
    </row>
    <row r="21" spans="1:11" s="123" customFormat="1">
      <c r="A21" s="146" t="s">
        <v>40</v>
      </c>
      <c r="B21" s="246"/>
      <c r="C21" s="148"/>
      <c r="D21" s="239">
        <f>'Cuadro 1'!E21</f>
        <v>50000000</v>
      </c>
      <c r="E21" s="239" t="s">
        <v>25</v>
      </c>
      <c r="F21" s="239" t="s">
        <v>25</v>
      </c>
      <c r="G21" s="239" t="s">
        <v>25</v>
      </c>
      <c r="H21" s="239" t="s">
        <v>25</v>
      </c>
      <c r="I21" s="239" t="s">
        <v>25</v>
      </c>
      <c r="J21" s="239" t="s">
        <v>25</v>
      </c>
      <c r="K21" s="240" t="s">
        <v>25</v>
      </c>
    </row>
    <row r="22" spans="1:11" s="177" customFormat="1">
      <c r="A22" s="126" t="s">
        <v>41</v>
      </c>
      <c r="B22" s="127" t="s">
        <v>42</v>
      </c>
      <c r="C22" s="128" t="s">
        <v>39</v>
      </c>
      <c r="D22" s="239">
        <f>'Cuadro 1'!E22</f>
        <v>144036000</v>
      </c>
      <c r="E22" s="239">
        <v>8000000</v>
      </c>
      <c r="F22" s="129">
        <v>10627755</v>
      </c>
      <c r="G22" s="239">
        <v>9775454.2899999991</v>
      </c>
      <c r="H22" s="239">
        <f t="shared" ref="H22:H23" si="2">F22-G22</f>
        <v>852300.71000000089</v>
      </c>
      <c r="I22" s="239" t="s">
        <v>25</v>
      </c>
      <c r="J22" s="239" t="s">
        <v>25</v>
      </c>
      <c r="K22" s="240" t="s">
        <v>25</v>
      </c>
    </row>
    <row r="23" spans="1:11" s="123" customFormat="1" ht="24.75" customHeight="1">
      <c r="A23" s="126" t="s">
        <v>43</v>
      </c>
      <c r="B23" s="127" t="s">
        <v>44</v>
      </c>
      <c r="C23" s="128" t="s">
        <v>50</v>
      </c>
      <c r="D23" s="239">
        <f>'Cuadro 1'!E23</f>
        <v>125000000</v>
      </c>
      <c r="E23" s="239">
        <v>53000000</v>
      </c>
      <c r="F23" s="239">
        <v>70647917.219999999</v>
      </c>
      <c r="G23" s="239">
        <v>39647917.220000006</v>
      </c>
      <c r="H23" s="239">
        <f t="shared" si="2"/>
        <v>30999999.999999993</v>
      </c>
      <c r="I23" s="239" t="s">
        <v>25</v>
      </c>
      <c r="J23" s="239" t="s">
        <v>25</v>
      </c>
      <c r="K23" s="240" t="s">
        <v>25</v>
      </c>
    </row>
    <row r="24" spans="1:11" s="123" customFormat="1" ht="24.75" customHeight="1">
      <c r="A24" s="126" t="s">
        <v>45</v>
      </c>
      <c r="B24" s="127" t="s">
        <v>46</v>
      </c>
      <c r="C24" s="128" t="s">
        <v>47</v>
      </c>
      <c r="D24" s="239">
        <f>'Cuadro 1'!E24</f>
        <v>100000000</v>
      </c>
      <c r="E24" s="239" t="s">
        <v>25</v>
      </c>
      <c r="F24" s="239" t="s">
        <v>25</v>
      </c>
      <c r="G24" s="239" t="s">
        <v>25</v>
      </c>
      <c r="H24" s="239" t="s">
        <v>25</v>
      </c>
      <c r="I24" s="239" t="s">
        <v>25</v>
      </c>
      <c r="J24" s="239" t="s">
        <v>25</v>
      </c>
      <c r="K24" s="240" t="s">
        <v>25</v>
      </c>
    </row>
    <row r="25" spans="1:11" s="123" customFormat="1" ht="24.75" customHeight="1">
      <c r="A25" s="126" t="s">
        <v>48</v>
      </c>
      <c r="B25" s="127" t="s">
        <v>49</v>
      </c>
      <c r="C25" s="128" t="s">
        <v>50</v>
      </c>
      <c r="D25" s="239">
        <v>225000000</v>
      </c>
      <c r="E25" s="239" t="s">
        <v>25</v>
      </c>
      <c r="F25" s="239" t="s">
        <v>25</v>
      </c>
      <c r="G25" s="239" t="s">
        <v>25</v>
      </c>
      <c r="H25" s="239" t="s">
        <v>25</v>
      </c>
      <c r="I25" s="239" t="s">
        <v>25</v>
      </c>
      <c r="J25" s="239" t="s">
        <v>25</v>
      </c>
      <c r="K25" s="240" t="s">
        <v>25</v>
      </c>
    </row>
    <row r="26" spans="1:11" s="123" customFormat="1" ht="16.5" customHeight="1">
      <c r="A26" s="145"/>
      <c r="B26" s="127"/>
      <c r="C26" s="128"/>
      <c r="D26" s="244">
        <f>SUM(D20:D25)</f>
        <v>1044036000</v>
      </c>
      <c r="E26" s="244">
        <f t="shared" ref="E26:K26" si="3">SUM(E20:E25)</f>
        <v>61000000</v>
      </c>
      <c r="F26" s="244">
        <f t="shared" si="3"/>
        <v>81275672.219999999</v>
      </c>
      <c r="G26" s="244">
        <f t="shared" si="3"/>
        <v>49423371.510000005</v>
      </c>
      <c r="H26" s="244">
        <f t="shared" si="3"/>
        <v>31852300.709999993</v>
      </c>
      <c r="I26" s="244">
        <f t="shared" si="3"/>
        <v>0</v>
      </c>
      <c r="J26" s="244">
        <f t="shared" si="3"/>
        <v>0</v>
      </c>
      <c r="K26" s="245">
        <f t="shared" si="3"/>
        <v>0</v>
      </c>
    </row>
    <row r="27" spans="1:11" s="123" customFormat="1">
      <c r="A27" s="126"/>
      <c r="B27" s="127"/>
      <c r="C27" s="128"/>
      <c r="D27" s="239"/>
      <c r="E27" s="239"/>
      <c r="F27" s="239"/>
      <c r="G27" s="239"/>
      <c r="H27" s="239"/>
      <c r="I27" s="239"/>
      <c r="J27" s="239"/>
      <c r="K27" s="240"/>
    </row>
    <row r="28" spans="1:11" s="123" customFormat="1">
      <c r="A28" s="126" t="s">
        <v>51</v>
      </c>
      <c r="B28" s="127"/>
      <c r="C28" s="128"/>
      <c r="D28" s="239"/>
      <c r="E28" s="239"/>
      <c r="F28" s="239"/>
      <c r="G28" s="239"/>
      <c r="H28" s="239"/>
      <c r="I28" s="239"/>
      <c r="J28" s="239"/>
      <c r="K28" s="240"/>
    </row>
    <row r="29" spans="1:11" s="177" customFormat="1">
      <c r="A29" s="126" t="s">
        <v>52</v>
      </c>
      <c r="B29" s="127" t="s">
        <v>82</v>
      </c>
      <c r="C29" s="128" t="s">
        <v>83</v>
      </c>
      <c r="D29" s="129">
        <f>'Cuadro 1'!E29</f>
        <v>126640000</v>
      </c>
      <c r="E29" s="239" t="s">
        <v>25</v>
      </c>
      <c r="F29" s="239" t="s">
        <v>25</v>
      </c>
      <c r="G29" s="239" t="s">
        <v>25</v>
      </c>
      <c r="H29" s="239" t="s">
        <v>25</v>
      </c>
      <c r="I29" s="239" t="s">
        <v>25</v>
      </c>
      <c r="J29" s="239" t="s">
        <v>25</v>
      </c>
      <c r="K29" s="240" t="s">
        <v>25</v>
      </c>
    </row>
    <row r="30" spans="1:11" s="177" customFormat="1" ht="50.4">
      <c r="A30" s="126" t="s">
        <v>55</v>
      </c>
      <c r="B30" s="127" t="s">
        <v>100</v>
      </c>
      <c r="C30" s="128" t="s">
        <v>99</v>
      </c>
      <c r="D30" s="239">
        <v>160000000</v>
      </c>
      <c r="E30" s="239" t="s">
        <v>25</v>
      </c>
      <c r="F30" s="239" t="s">
        <v>25</v>
      </c>
      <c r="G30" s="239" t="s">
        <v>25</v>
      </c>
      <c r="H30" s="239" t="s">
        <v>25</v>
      </c>
      <c r="I30" s="239" t="s">
        <v>25</v>
      </c>
      <c r="J30" s="239" t="s">
        <v>25</v>
      </c>
      <c r="K30" s="240" t="s">
        <v>25</v>
      </c>
    </row>
    <row r="31" spans="1:11" s="177" customFormat="1">
      <c r="A31" s="146"/>
      <c r="B31" s="127"/>
      <c r="C31" s="128"/>
      <c r="D31" s="244">
        <f>SUM(D29:D30)</f>
        <v>286640000</v>
      </c>
      <c r="E31" s="244">
        <f t="shared" ref="E31:K31" si="4">SUM(E29:E30)</f>
        <v>0</v>
      </c>
      <c r="F31" s="244">
        <f t="shared" si="4"/>
        <v>0</v>
      </c>
      <c r="G31" s="244">
        <f t="shared" si="4"/>
        <v>0</v>
      </c>
      <c r="H31" s="244">
        <f t="shared" si="4"/>
        <v>0</v>
      </c>
      <c r="I31" s="244">
        <f t="shared" si="4"/>
        <v>0</v>
      </c>
      <c r="J31" s="244">
        <f t="shared" si="4"/>
        <v>0</v>
      </c>
      <c r="K31" s="245">
        <f t="shared" si="4"/>
        <v>0</v>
      </c>
    </row>
    <row r="32" spans="1:11" s="177" customFormat="1">
      <c r="A32" s="126"/>
      <c r="B32" s="127"/>
      <c r="C32" s="128"/>
      <c r="D32" s="239"/>
      <c r="E32" s="244"/>
      <c r="F32" s="244"/>
      <c r="G32" s="244"/>
      <c r="H32" s="244"/>
      <c r="I32" s="244"/>
      <c r="J32" s="244"/>
      <c r="K32" s="245"/>
    </row>
    <row r="33" spans="1:12" s="123" customFormat="1">
      <c r="A33" s="126" t="s">
        <v>58</v>
      </c>
      <c r="B33" s="127"/>
      <c r="C33" s="128"/>
      <c r="D33" s="239"/>
      <c r="E33" s="239"/>
      <c r="F33" s="239"/>
      <c r="G33" s="239"/>
      <c r="H33" s="239"/>
      <c r="I33" s="239"/>
      <c r="J33" s="239"/>
      <c r="K33" s="240"/>
      <c r="L33" s="199"/>
    </row>
    <row r="34" spans="1:12" s="123" customFormat="1" ht="14.4">
      <c r="A34" s="126" t="s">
        <v>59</v>
      </c>
      <c r="B34" s="247" t="s">
        <v>128</v>
      </c>
      <c r="C34" s="128" t="s">
        <v>60</v>
      </c>
      <c r="D34" s="239">
        <f>'Cuadro 1'!E34</f>
        <v>163311341.50172794</v>
      </c>
      <c r="E34" s="239">
        <v>134325323.47975999</v>
      </c>
      <c r="F34" s="239">
        <v>134325323.47999999</v>
      </c>
      <c r="G34" s="239">
        <v>92201814.599999994</v>
      </c>
      <c r="H34" s="239">
        <f t="shared" ref="H34" si="5">F34-G34</f>
        <v>42123508.879999995</v>
      </c>
      <c r="I34" s="239" t="s">
        <v>25</v>
      </c>
      <c r="J34" s="239" t="s">
        <v>25</v>
      </c>
      <c r="K34" s="240" t="s">
        <v>25</v>
      </c>
    </row>
    <row r="35" spans="1:12" s="123" customFormat="1">
      <c r="A35" s="126"/>
      <c r="B35" s="138"/>
      <c r="C35" s="128"/>
      <c r="D35" s="244">
        <f t="shared" ref="D35:K35" si="6">SUM(D34:D34)</f>
        <v>163311341.50172794</v>
      </c>
      <c r="E35" s="244">
        <f t="shared" si="6"/>
        <v>134325323.47975999</v>
      </c>
      <c r="F35" s="244">
        <f t="shared" si="6"/>
        <v>134325323.47999999</v>
      </c>
      <c r="G35" s="244">
        <f t="shared" si="6"/>
        <v>92201814.599999994</v>
      </c>
      <c r="H35" s="244">
        <f t="shared" si="6"/>
        <v>42123508.879999995</v>
      </c>
      <c r="I35" s="244">
        <f t="shared" si="6"/>
        <v>0</v>
      </c>
      <c r="J35" s="244">
        <f t="shared" si="6"/>
        <v>0</v>
      </c>
      <c r="K35" s="245">
        <f t="shared" si="6"/>
        <v>0</v>
      </c>
    </row>
    <row r="36" spans="1:12" s="123" customFormat="1">
      <c r="A36" s="248"/>
      <c r="B36" s="249"/>
      <c r="C36" s="122"/>
      <c r="D36" s="244"/>
      <c r="E36" s="244"/>
      <c r="F36" s="244"/>
      <c r="G36" s="244"/>
      <c r="H36" s="244"/>
      <c r="I36" s="244"/>
      <c r="J36" s="244"/>
      <c r="K36" s="245"/>
    </row>
    <row r="37" spans="1:12" s="177" customFormat="1" ht="13.2" thickBot="1">
      <c r="A37" s="170" t="s">
        <v>62</v>
      </c>
      <c r="B37" s="171"/>
      <c r="C37" s="172"/>
      <c r="D37" s="250">
        <f t="shared" ref="D37:K37" si="7">D17+D26+D31+D35</f>
        <v>3069758541.791728</v>
      </c>
      <c r="E37" s="250">
        <f t="shared" si="7"/>
        <v>319950414.53975999</v>
      </c>
      <c r="F37" s="250">
        <f t="shared" si="7"/>
        <v>689830774.28875387</v>
      </c>
      <c r="G37" s="250">
        <f t="shared" si="7"/>
        <v>204740764.29545811</v>
      </c>
      <c r="H37" s="250">
        <f t="shared" si="7"/>
        <v>485090009.99329573</v>
      </c>
      <c r="I37" s="250">
        <f t="shared" si="7"/>
        <v>1958060</v>
      </c>
      <c r="J37" s="250">
        <f t="shared" si="7"/>
        <v>1958060</v>
      </c>
      <c r="K37" s="251">
        <f t="shared" si="7"/>
        <v>0</v>
      </c>
    </row>
    <row r="38" spans="1:12" s="123" customFormat="1" ht="18.600000000000001" customHeight="1">
      <c r="A38" s="177" t="s">
        <v>63</v>
      </c>
      <c r="B38" s="177"/>
      <c r="C38" s="177"/>
      <c r="E38" s="244"/>
      <c r="F38" s="244"/>
      <c r="G38" s="244"/>
      <c r="H38" s="244"/>
      <c r="I38" s="244"/>
      <c r="J38" s="244"/>
      <c r="K38" s="244"/>
    </row>
    <row r="39" spans="1:12" s="123" customFormat="1" ht="15" customHeight="1">
      <c r="A39" s="167"/>
      <c r="B39" s="252"/>
      <c r="C39" s="252"/>
      <c r="D39" s="167"/>
      <c r="E39" s="239"/>
      <c r="F39" s="252"/>
      <c r="G39" s="168"/>
      <c r="H39" s="252"/>
      <c r="I39" s="152"/>
      <c r="J39" s="152"/>
      <c r="K39" s="191"/>
    </row>
    <row r="40" spans="1:12" s="123" customFormat="1" ht="12.75" customHeight="1">
      <c r="A40" s="189" t="s">
        <v>64</v>
      </c>
      <c r="B40" s="167"/>
      <c r="C40" s="167"/>
      <c r="D40" s="167"/>
      <c r="E40" s="167"/>
      <c r="F40" s="253"/>
      <c r="G40" s="254"/>
      <c r="H40" s="252"/>
      <c r="I40" s="152"/>
      <c r="J40" s="152"/>
      <c r="K40" s="191"/>
    </row>
    <row r="41" spans="1:12" s="256" customFormat="1" ht="17.399999999999999" customHeight="1">
      <c r="A41" s="188" t="s">
        <v>127</v>
      </c>
      <c r="B41" s="255"/>
      <c r="E41" s="167"/>
      <c r="F41" s="257"/>
      <c r="G41" s="257"/>
      <c r="H41" s="167"/>
      <c r="I41" s="152"/>
      <c r="J41" s="152"/>
      <c r="K41" s="152"/>
    </row>
    <row r="42" spans="1:12" ht="17.399999999999999" customHeight="1">
      <c r="B42" s="258"/>
      <c r="C42" s="259"/>
      <c r="D42" s="259"/>
      <c r="E42" s="259"/>
      <c r="F42" s="256"/>
      <c r="G42" s="259"/>
      <c r="H42" s="259"/>
      <c r="I42" s="259"/>
      <c r="J42" s="259"/>
    </row>
    <row r="43" spans="1:12">
      <c r="A43" s="189" t="s">
        <v>65</v>
      </c>
    </row>
    <row r="44" spans="1:12">
      <c r="A44" s="190" t="s">
        <v>67</v>
      </c>
    </row>
  </sheetData>
  <sheetProtection algorithmName="SHA-512" hashValue="QFpmb7erRcQJeE9FOMqxK0ljfCFVMQFscYvBXXM4Q0uKESs34HHnpqlAmh4gdbtcpPIGAGeET2P0bC+uiOzsBg==" saltValue="amWv2xyXASfjQj7/PjT14Q==" spinCount="100000" sheet="1" objects="1" scenarios="1"/>
  <mergeCells count="12">
    <mergeCell ref="B20:B21"/>
    <mergeCell ref="C20:C21"/>
    <mergeCell ref="A2:K2"/>
    <mergeCell ref="A3:K3"/>
    <mergeCell ref="A4:K4"/>
    <mergeCell ref="A5:K5"/>
    <mergeCell ref="A7:A8"/>
    <mergeCell ref="B7:B8"/>
    <mergeCell ref="C7:C8"/>
    <mergeCell ref="D7:D8"/>
    <mergeCell ref="E7:H7"/>
    <mergeCell ref="I7:K7"/>
  </mergeCells>
  <pageMargins left="0.7" right="0.7" top="0.75" bottom="0.75" header="0.3" footer="0.3"/>
  <pageSetup scale="31" orientation="portrait" r:id="rId1"/>
  <ignoredErrors>
    <ignoredError sqref="D32 D27:D28 D18:D19 D20:D21 D33:D35 D29 D11:D14 D22 D23:D24 F26:G31 F17:G17 A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
  <dimension ref="A2:CC68"/>
  <sheetViews>
    <sheetView showGridLines="0" zoomScale="80" zoomScaleNormal="80" zoomScaleSheetLayoutView="100" workbookViewId="0">
      <pane xSplit="1" ySplit="8" topLeftCell="C9" activePane="bottomRight" state="frozenSplit"/>
      <selection pane="topRight" activeCell="B1" sqref="B1"/>
      <selection pane="bottomLeft" activeCell="A9" sqref="A9"/>
      <selection pane="bottomRight" activeCell="E15" sqref="E15"/>
    </sheetView>
  </sheetViews>
  <sheetFormatPr baseColWidth="10" defaultColWidth="11" defaultRowHeight="12.6"/>
  <cols>
    <col min="1" max="1" width="33.88671875" style="338" customWidth="1"/>
    <col min="2" max="2" width="64.6640625" style="338" customWidth="1"/>
    <col min="3" max="3" width="17.109375" style="202" customWidth="1"/>
    <col min="4" max="4" width="26.77734375" style="202" customWidth="1"/>
    <col min="5" max="5" width="29.21875" style="202" customWidth="1"/>
    <col min="6" max="8" width="21.6640625" style="202" customWidth="1"/>
    <col min="9" max="9" width="24.44140625" style="123" customWidth="1"/>
    <col min="10" max="13" width="21.6640625" style="123" customWidth="1"/>
    <col min="14" max="15" width="23.33203125" style="123" customWidth="1"/>
    <col min="16" max="16" width="22.44140625" style="123" customWidth="1"/>
    <col min="17" max="17" width="14.6640625" style="123" customWidth="1"/>
    <col min="18" max="18" width="12" style="123" customWidth="1"/>
    <col min="19" max="19" width="12.33203125" style="123" customWidth="1"/>
    <col min="20" max="26" width="12" style="123" customWidth="1"/>
    <col min="27" max="27" width="15.77734375" style="230" customWidth="1"/>
    <col min="28" max="29" width="11.109375" style="123" customWidth="1"/>
    <col min="30" max="37" width="11.109375" style="202" customWidth="1"/>
    <col min="38" max="38" width="15.44140625" style="317" customWidth="1"/>
    <col min="39" max="39" width="22.88671875" style="202" customWidth="1"/>
    <col min="40" max="48" width="11" style="105" customWidth="1"/>
    <col min="49" max="81" width="11" style="105"/>
    <col min="82" max="16384" width="11" style="202"/>
  </cols>
  <sheetData>
    <row r="2" spans="1:81">
      <c r="A2" s="260" t="s">
        <v>101</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row>
    <row r="3" spans="1:81" s="230" customFormat="1">
      <c r="A3" s="106" t="s">
        <v>102</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row>
    <row r="4" spans="1:81">
      <c r="A4" s="260" t="s">
        <v>8</v>
      </c>
      <c r="B4" s="260"/>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row>
    <row r="5" spans="1:81">
      <c r="A5" s="261" t="str">
        <f>'Cuadro 1'!A5:L5</f>
        <v>Al 31/03/2026</v>
      </c>
      <c r="B5" s="261"/>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row>
    <row r="6" spans="1:81" ht="12" customHeight="1" thickBot="1">
      <c r="A6" s="202"/>
      <c r="B6" s="202"/>
      <c r="I6" s="202"/>
      <c r="J6" s="202"/>
      <c r="K6" s="202"/>
      <c r="L6" s="202"/>
      <c r="M6" s="202"/>
      <c r="N6" s="202"/>
      <c r="O6" s="202"/>
      <c r="P6" s="262"/>
      <c r="Q6" s="202"/>
      <c r="R6" s="202"/>
      <c r="S6" s="202"/>
      <c r="T6" s="202"/>
      <c r="U6" s="202"/>
      <c r="V6" s="202"/>
      <c r="W6" s="202"/>
      <c r="X6" s="202"/>
      <c r="Y6" s="202"/>
      <c r="Z6" s="202"/>
      <c r="AA6" s="202"/>
      <c r="AB6" s="202"/>
      <c r="AC6" s="202"/>
      <c r="AL6" s="202"/>
    </row>
    <row r="7" spans="1:81" s="266" customFormat="1" ht="39.6" customHeight="1" thickBot="1">
      <c r="A7" s="213" t="s">
        <v>10</v>
      </c>
      <c r="B7" s="213" t="s">
        <v>11</v>
      </c>
      <c r="C7" s="212" t="s">
        <v>103</v>
      </c>
      <c r="D7" s="213" t="s">
        <v>104</v>
      </c>
      <c r="E7" s="263" t="s">
        <v>105</v>
      </c>
      <c r="F7" s="216" t="s">
        <v>106</v>
      </c>
      <c r="G7" s="217"/>
      <c r="H7" s="217"/>
      <c r="I7" s="217"/>
      <c r="J7" s="217"/>
      <c r="K7" s="217"/>
      <c r="L7" s="217"/>
      <c r="M7" s="217"/>
      <c r="N7" s="217"/>
      <c r="O7" s="217"/>
      <c r="P7" s="218"/>
      <c r="Q7" s="217" t="s">
        <v>107</v>
      </c>
      <c r="R7" s="217"/>
      <c r="S7" s="217"/>
      <c r="T7" s="217"/>
      <c r="U7" s="217"/>
      <c r="V7" s="217"/>
      <c r="W7" s="217"/>
      <c r="X7" s="217"/>
      <c r="Y7" s="217"/>
      <c r="Z7" s="217"/>
      <c r="AA7" s="217"/>
      <c r="AB7" s="264" t="s">
        <v>108</v>
      </c>
      <c r="AC7" s="265"/>
      <c r="AD7" s="265"/>
      <c r="AE7" s="265"/>
      <c r="AF7" s="265"/>
      <c r="AG7" s="265"/>
      <c r="AH7" s="265"/>
      <c r="AI7" s="265"/>
      <c r="AJ7" s="265"/>
      <c r="AK7" s="265"/>
      <c r="AL7" s="265"/>
      <c r="AM7" s="213" t="s">
        <v>129</v>
      </c>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row>
    <row r="8" spans="1:81" s="266" customFormat="1" ht="48.6" customHeight="1" thickBot="1">
      <c r="A8" s="267"/>
      <c r="B8" s="267"/>
      <c r="C8" s="267"/>
      <c r="D8" s="267"/>
      <c r="E8" s="268"/>
      <c r="F8" s="222">
        <v>2016</v>
      </c>
      <c r="G8" s="222">
        <v>2017</v>
      </c>
      <c r="H8" s="222">
        <v>2018</v>
      </c>
      <c r="I8" s="222">
        <v>2019</v>
      </c>
      <c r="J8" s="222">
        <v>2020</v>
      </c>
      <c r="K8" s="222">
        <v>2021</v>
      </c>
      <c r="L8" s="222">
        <v>2022</v>
      </c>
      <c r="M8" s="223">
        <v>2023</v>
      </c>
      <c r="N8" s="223">
        <v>2024</v>
      </c>
      <c r="O8" s="223">
        <v>2025</v>
      </c>
      <c r="P8" s="222" t="s">
        <v>109</v>
      </c>
      <c r="Q8" s="222">
        <v>2016</v>
      </c>
      <c r="R8" s="222">
        <v>2017</v>
      </c>
      <c r="S8" s="222">
        <v>2018</v>
      </c>
      <c r="T8" s="222">
        <v>2019</v>
      </c>
      <c r="U8" s="222">
        <v>2020</v>
      </c>
      <c r="V8" s="222">
        <v>2021</v>
      </c>
      <c r="W8" s="222">
        <v>2022</v>
      </c>
      <c r="X8" s="223">
        <v>2023</v>
      </c>
      <c r="Y8" s="223">
        <v>2024</v>
      </c>
      <c r="Z8" s="223">
        <v>2025</v>
      </c>
      <c r="AA8" s="222" t="s">
        <v>109</v>
      </c>
      <c r="AB8" s="112">
        <v>2016</v>
      </c>
      <c r="AC8" s="112">
        <v>2017</v>
      </c>
      <c r="AD8" s="112">
        <v>2018</v>
      </c>
      <c r="AE8" s="112">
        <v>2019</v>
      </c>
      <c r="AF8" s="112">
        <v>2020</v>
      </c>
      <c r="AG8" s="112">
        <v>2021</v>
      </c>
      <c r="AH8" s="112">
        <v>2022</v>
      </c>
      <c r="AI8" s="113">
        <v>2023</v>
      </c>
      <c r="AJ8" s="113">
        <v>2024</v>
      </c>
      <c r="AK8" s="113">
        <v>2025</v>
      </c>
      <c r="AL8" s="113" t="s">
        <v>109</v>
      </c>
      <c r="AM8" s="221"/>
      <c r="AN8" s="114"/>
      <c r="AO8" s="114"/>
      <c r="AP8" s="114"/>
      <c r="AQ8" s="114"/>
      <c r="AR8" s="114"/>
      <c r="AS8" s="114"/>
      <c r="AT8" s="269"/>
      <c r="AU8" s="270"/>
      <c r="AV8" s="270"/>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row>
    <row r="9" spans="1:81">
      <c r="A9" s="271"/>
      <c r="B9" s="272"/>
      <c r="C9" s="273"/>
      <c r="D9" s="273"/>
      <c r="E9" s="273"/>
      <c r="F9" s="271"/>
      <c r="G9" s="227"/>
      <c r="H9" s="227"/>
      <c r="I9" s="227"/>
      <c r="J9" s="227"/>
      <c r="K9" s="227"/>
      <c r="L9" s="227"/>
      <c r="M9" s="227"/>
      <c r="N9" s="227"/>
      <c r="O9" s="227"/>
      <c r="P9" s="274"/>
      <c r="Q9" s="227"/>
      <c r="R9" s="227"/>
      <c r="S9" s="272"/>
      <c r="T9" s="272"/>
      <c r="U9" s="272"/>
      <c r="V9" s="272"/>
      <c r="W9" s="272"/>
      <c r="X9" s="272"/>
      <c r="Y9" s="272"/>
      <c r="Z9" s="272"/>
      <c r="AA9" s="275"/>
      <c r="AB9" s="276"/>
      <c r="AC9" s="202"/>
      <c r="AL9" s="137"/>
      <c r="AM9" s="277"/>
      <c r="AN9" s="278"/>
      <c r="AO9" s="278"/>
      <c r="AP9" s="278"/>
      <c r="AQ9" s="278"/>
      <c r="AR9" s="278"/>
      <c r="BV9" s="202"/>
      <c r="BW9" s="202"/>
      <c r="BX9" s="202"/>
      <c r="BY9" s="202"/>
      <c r="BZ9" s="202"/>
      <c r="CA9" s="202"/>
      <c r="CB9" s="202"/>
      <c r="CC9" s="202"/>
    </row>
    <row r="10" spans="1:81" ht="26.4" customHeight="1">
      <c r="A10" s="279" t="s">
        <v>22</v>
      </c>
      <c r="B10" s="280"/>
      <c r="C10" s="281"/>
      <c r="D10" s="281"/>
      <c r="E10" s="281"/>
      <c r="F10" s="282"/>
      <c r="G10" s="236"/>
      <c r="H10" s="236"/>
      <c r="I10" s="236"/>
      <c r="J10" s="236"/>
      <c r="K10" s="234"/>
      <c r="L10" s="234"/>
      <c r="M10" s="236"/>
      <c r="N10" s="236"/>
      <c r="O10" s="236"/>
      <c r="P10" s="237"/>
      <c r="Q10" s="283"/>
      <c r="R10" s="236"/>
      <c r="S10" s="236"/>
      <c r="T10" s="236"/>
      <c r="U10" s="236"/>
      <c r="V10" s="236"/>
      <c r="W10" s="236"/>
      <c r="X10" s="236"/>
      <c r="Y10" s="236"/>
      <c r="Z10" s="236"/>
      <c r="AA10" s="284"/>
      <c r="AB10" s="285"/>
      <c r="AC10" s="281"/>
      <c r="AD10" s="281"/>
      <c r="AE10" s="281"/>
      <c r="AF10" s="281"/>
      <c r="AG10" s="281"/>
      <c r="AH10" s="281"/>
      <c r="AI10" s="281"/>
      <c r="AJ10" s="281"/>
      <c r="AK10" s="281"/>
      <c r="AL10" s="286"/>
      <c r="AM10" s="277"/>
      <c r="AN10" s="278"/>
      <c r="AO10" s="278"/>
      <c r="AP10" s="278"/>
      <c r="AQ10" s="278"/>
      <c r="AR10" s="278"/>
      <c r="AT10" s="123"/>
      <c r="BV10" s="202"/>
      <c r="BW10" s="202"/>
      <c r="BX10" s="202"/>
      <c r="BY10" s="202"/>
      <c r="BZ10" s="202"/>
      <c r="CA10" s="202"/>
      <c r="CB10" s="202"/>
      <c r="CC10" s="202"/>
    </row>
    <row r="11" spans="1:81" s="123" customFormat="1" ht="33" customHeight="1">
      <c r="A11" s="238">
        <v>2129</v>
      </c>
      <c r="B11" s="162" t="s">
        <v>23</v>
      </c>
      <c r="C11" s="128" t="s">
        <v>79</v>
      </c>
      <c r="D11" s="129">
        <f>'Cuadro 1'!E11</f>
        <v>130000000</v>
      </c>
      <c r="E11" s="129">
        <f>'Cuadro 2'!E11</f>
        <v>50000000</v>
      </c>
      <c r="F11" s="287">
        <v>200000</v>
      </c>
      <c r="G11" s="239">
        <v>3000000</v>
      </c>
      <c r="H11" s="239">
        <v>0</v>
      </c>
      <c r="I11" s="239">
        <v>5000000</v>
      </c>
      <c r="J11" s="239">
        <v>0</v>
      </c>
      <c r="K11" s="239">
        <v>0</v>
      </c>
      <c r="L11" s="239">
        <v>3000000</v>
      </c>
      <c r="M11" s="239">
        <v>3800000</v>
      </c>
      <c r="N11" s="239">
        <v>11000000</v>
      </c>
      <c r="O11" s="239">
        <v>24000000</v>
      </c>
      <c r="P11" s="240">
        <f>+'Cuadro 2'!H11</f>
        <v>0</v>
      </c>
      <c r="Q11" s="44">
        <v>1.5E-3</v>
      </c>
      <c r="R11" s="44">
        <v>2.46E-2</v>
      </c>
      <c r="S11" s="44">
        <v>2.46E-2</v>
      </c>
      <c r="T11" s="44">
        <v>6.3100000000000003E-2</v>
      </c>
      <c r="U11" s="44">
        <v>6.3100000000000003E-2</v>
      </c>
      <c r="V11" s="44">
        <v>6.3100000000000003E-2</v>
      </c>
      <c r="W11" s="44">
        <v>8.6199999999999999E-2</v>
      </c>
      <c r="X11" s="44">
        <v>0.1154</v>
      </c>
      <c r="Y11" s="44">
        <v>0.2</v>
      </c>
      <c r="Z11" s="44">
        <v>0.3846</v>
      </c>
      <c r="AA11" s="44">
        <f>+'Cuadro 2'!E11/'Cuadro 2'!D11</f>
        <v>0.38461538461538464</v>
      </c>
      <c r="AB11" s="45">
        <v>3.1199999999999999E-2</v>
      </c>
      <c r="AC11" s="44">
        <v>4.3299999999999998E-2</v>
      </c>
      <c r="AD11" s="44">
        <v>6.6699999999999995E-2</v>
      </c>
      <c r="AE11" s="288">
        <v>0.104</v>
      </c>
      <c r="AF11" s="44">
        <v>0.14829999999999999</v>
      </c>
      <c r="AG11" s="44">
        <v>0.26419999999999999</v>
      </c>
      <c r="AH11" s="44">
        <v>0.30680000000000002</v>
      </c>
      <c r="AI11" s="44">
        <v>0.4042</v>
      </c>
      <c r="AJ11" s="44">
        <v>0.47389999999999999</v>
      </c>
      <c r="AK11" s="44">
        <v>0.62119999999999997</v>
      </c>
      <c r="AL11" s="83">
        <v>0.64829999999999999</v>
      </c>
      <c r="AM11" s="289">
        <v>2</v>
      </c>
      <c r="AN11" s="290"/>
      <c r="AO11" s="291"/>
      <c r="AQ11" s="291"/>
    </row>
    <row r="12" spans="1:81" s="105" customFormat="1" ht="40.950000000000003" customHeight="1">
      <c r="A12" s="238">
        <v>2164</v>
      </c>
      <c r="B12" s="162" t="s">
        <v>26</v>
      </c>
      <c r="C12" s="137" t="s">
        <v>79</v>
      </c>
      <c r="D12" s="129">
        <f>'Cuadro 1'!E12</f>
        <v>154562390.28999999</v>
      </c>
      <c r="E12" s="129">
        <f>'Cuadro 2'!E12</f>
        <v>67354499.489999995</v>
      </c>
      <c r="F12" s="287" t="s">
        <v>25</v>
      </c>
      <c r="G12" s="239" t="s">
        <v>25</v>
      </c>
      <c r="H12" s="239">
        <v>0</v>
      </c>
      <c r="I12" s="239">
        <v>1500000</v>
      </c>
      <c r="J12" s="239">
        <v>0</v>
      </c>
      <c r="K12" s="239">
        <v>9467661.4900000002</v>
      </c>
      <c r="L12" s="239">
        <v>5886838</v>
      </c>
      <c r="M12" s="239">
        <v>0</v>
      </c>
      <c r="N12" s="239">
        <v>8500000</v>
      </c>
      <c r="O12" s="239">
        <v>36000000</v>
      </c>
      <c r="P12" s="240">
        <f>+'Cuadro 2'!H12</f>
        <v>6000000</v>
      </c>
      <c r="Q12" s="44" t="s">
        <v>25</v>
      </c>
      <c r="R12" s="44" t="s">
        <v>25</v>
      </c>
      <c r="S12" s="44">
        <v>0</v>
      </c>
      <c r="T12" s="44">
        <v>9.7000000000000003E-3</v>
      </c>
      <c r="U12" s="44">
        <v>9.7000000000000003E-3</v>
      </c>
      <c r="V12" s="44">
        <v>7.0999999999999994E-2</v>
      </c>
      <c r="W12" s="44">
        <v>0.109</v>
      </c>
      <c r="X12" s="44">
        <v>0.109</v>
      </c>
      <c r="Y12" s="44">
        <v>0.16400000000000001</v>
      </c>
      <c r="Z12" s="44">
        <v>0.39700000000000002</v>
      </c>
      <c r="AA12" s="44">
        <f>+'Cuadro 2'!E12/'Cuadro 2'!D12</f>
        <v>0.43577547787417825</v>
      </c>
      <c r="AB12" s="45" t="s">
        <v>25</v>
      </c>
      <c r="AC12" s="44" t="s">
        <v>25</v>
      </c>
      <c r="AD12" s="44">
        <v>0</v>
      </c>
      <c r="AE12" s="288">
        <v>0.11849999999999999</v>
      </c>
      <c r="AF12" s="44">
        <v>0.13700000000000001</v>
      </c>
      <c r="AG12" s="44">
        <v>0.19320000000000001</v>
      </c>
      <c r="AH12" s="44">
        <v>0.20380000000000001</v>
      </c>
      <c r="AI12" s="44">
        <v>0.2344</v>
      </c>
      <c r="AJ12" s="44">
        <v>0.36909999999999998</v>
      </c>
      <c r="AK12" s="44">
        <v>0.51949999999999996</v>
      </c>
      <c r="AL12" s="292">
        <v>0.54169999999999996</v>
      </c>
      <c r="AM12" s="289">
        <v>2</v>
      </c>
      <c r="AN12" s="290"/>
      <c r="AO12" s="291"/>
      <c r="AQ12" s="291"/>
    </row>
    <row r="13" spans="1:81" s="105" customFormat="1" ht="25.2" customHeight="1">
      <c r="A13" s="238" t="s">
        <v>27</v>
      </c>
      <c r="B13" s="293" t="s">
        <v>110</v>
      </c>
      <c r="C13" s="137" t="s">
        <v>79</v>
      </c>
      <c r="D13" s="129">
        <f>'Cuadro 1'!E13</f>
        <v>111128810</v>
      </c>
      <c r="E13" s="239">
        <f>'Cuadro 2'!E13</f>
        <v>17088000</v>
      </c>
      <c r="F13" s="287" t="s">
        <v>25</v>
      </c>
      <c r="G13" s="239" t="s">
        <v>25</v>
      </c>
      <c r="H13" s="239" t="s">
        <v>25</v>
      </c>
      <c r="I13" s="239">
        <v>0</v>
      </c>
      <c r="J13" s="239">
        <v>0</v>
      </c>
      <c r="K13" s="239">
        <v>1000000</v>
      </c>
      <c r="L13" s="239">
        <v>1088000</v>
      </c>
      <c r="M13" s="239">
        <v>1900000</v>
      </c>
      <c r="N13" s="239">
        <v>5100000</v>
      </c>
      <c r="O13" s="239">
        <v>8000000</v>
      </c>
      <c r="P13" s="240">
        <f>+'Cuadro 2'!H13</f>
        <v>0</v>
      </c>
      <c r="Q13" s="44" t="s">
        <v>25</v>
      </c>
      <c r="R13" s="44" t="s">
        <v>25</v>
      </c>
      <c r="S13" s="44" t="s">
        <v>25</v>
      </c>
      <c r="T13" s="44">
        <v>0</v>
      </c>
      <c r="U13" s="44">
        <v>0</v>
      </c>
      <c r="V13" s="44">
        <v>8.9999999999999993E-3</v>
      </c>
      <c r="W13" s="44">
        <v>1.9E-2</v>
      </c>
      <c r="X13" s="44">
        <v>3.5900000000000001E-2</v>
      </c>
      <c r="Y13" s="47">
        <v>8.1799999999999998E-2</v>
      </c>
      <c r="Z13" s="47">
        <v>0.15379999999999999</v>
      </c>
      <c r="AA13" s="44">
        <f>+'Cuadro 2'!E13/'Cuadro 2'!D13</f>
        <v>0.15376750637390971</v>
      </c>
      <c r="AB13" s="46" t="s">
        <v>25</v>
      </c>
      <c r="AC13" s="47" t="s">
        <v>25</v>
      </c>
      <c r="AD13" s="47">
        <v>0</v>
      </c>
      <c r="AE13" s="47">
        <v>0</v>
      </c>
      <c r="AF13" s="44">
        <v>9.1600000000000001E-2</v>
      </c>
      <c r="AG13" s="44">
        <v>0.1145</v>
      </c>
      <c r="AH13" s="44">
        <v>0.11650000000000001</v>
      </c>
      <c r="AI13" s="44">
        <v>0.1431</v>
      </c>
      <c r="AJ13" s="44">
        <v>0.1343</v>
      </c>
      <c r="AK13" s="44">
        <v>0.17510000000000001</v>
      </c>
      <c r="AL13" s="294">
        <v>0.2339</v>
      </c>
      <c r="AM13" s="289">
        <v>2</v>
      </c>
      <c r="AN13" s="290"/>
      <c r="AO13" s="291"/>
      <c r="AQ13" s="291"/>
    </row>
    <row r="14" spans="1:81" s="105" customFormat="1" ht="27" customHeight="1">
      <c r="A14" s="238">
        <v>2198</v>
      </c>
      <c r="B14" s="162" t="s">
        <v>111</v>
      </c>
      <c r="C14" s="137" t="s">
        <v>80</v>
      </c>
      <c r="D14" s="129">
        <f>'Cuadro 1'!E14</f>
        <v>55080000</v>
      </c>
      <c r="E14" s="129">
        <f>'Cuadro 2'!E14</f>
        <v>36620000</v>
      </c>
      <c r="F14" s="287" t="s">
        <v>25</v>
      </c>
      <c r="G14" s="239" t="s">
        <v>25</v>
      </c>
      <c r="H14" s="239" t="s">
        <v>25</v>
      </c>
      <c r="I14" s="239">
        <v>0</v>
      </c>
      <c r="J14" s="239">
        <v>500000</v>
      </c>
      <c r="K14" s="239">
        <v>0</v>
      </c>
      <c r="L14" s="239">
        <v>0</v>
      </c>
      <c r="M14" s="239">
        <v>0</v>
      </c>
      <c r="N14" s="239">
        <v>8000000</v>
      </c>
      <c r="O14" s="239">
        <v>28120000</v>
      </c>
      <c r="P14" s="240">
        <f>+'Cuadro 2'!H14</f>
        <v>0</v>
      </c>
      <c r="Q14" s="47" t="s">
        <v>25</v>
      </c>
      <c r="R14" s="47" t="s">
        <v>25</v>
      </c>
      <c r="S14" s="47" t="s">
        <v>25</v>
      </c>
      <c r="T14" s="47">
        <v>0</v>
      </c>
      <c r="U14" s="44">
        <v>9.1000000000000004E-3</v>
      </c>
      <c r="V14" s="44">
        <v>9.1000000000000004E-3</v>
      </c>
      <c r="W14" s="44">
        <v>9.1000000000000004E-3</v>
      </c>
      <c r="X14" s="44">
        <v>9.1000000000000004E-3</v>
      </c>
      <c r="Y14" s="44">
        <v>0.15429999999999999</v>
      </c>
      <c r="Z14" s="44">
        <v>0.66490000000000005</v>
      </c>
      <c r="AA14" s="44">
        <f>+'Cuadro 2'!E14/'Cuadro 2'!D14</f>
        <v>0.66485112563543936</v>
      </c>
      <c r="AB14" s="46" t="s">
        <v>25</v>
      </c>
      <c r="AC14" s="47" t="s">
        <v>25</v>
      </c>
      <c r="AD14" s="47">
        <v>0</v>
      </c>
      <c r="AE14" s="47">
        <v>9.1399999999999995E-2</v>
      </c>
      <c r="AF14" s="44">
        <v>0.1598</v>
      </c>
      <c r="AG14" s="44">
        <v>0.18149999999999999</v>
      </c>
      <c r="AH14" s="44">
        <v>0.23300000000000001</v>
      </c>
      <c r="AI14" s="44">
        <v>0.2535</v>
      </c>
      <c r="AJ14" s="44">
        <v>0.24610000000000001</v>
      </c>
      <c r="AK14" s="44">
        <v>0.45889999999999997</v>
      </c>
      <c r="AL14" s="295">
        <v>0.50480000000000003</v>
      </c>
      <c r="AM14" s="289">
        <v>2</v>
      </c>
      <c r="AN14" s="290"/>
      <c r="AO14" s="291"/>
      <c r="AQ14" s="291"/>
    </row>
    <row r="15" spans="1:81" s="105" customFormat="1" ht="27" customHeight="1">
      <c r="A15" s="238">
        <v>2220</v>
      </c>
      <c r="B15" s="162" t="s">
        <v>112</v>
      </c>
      <c r="C15" s="137" t="s">
        <v>33</v>
      </c>
      <c r="D15" s="129">
        <f>'Cuadro 1'!E15</f>
        <v>425000000</v>
      </c>
      <c r="E15" s="129">
        <f>'Cuadro 2'!E15</f>
        <v>112700714.5</v>
      </c>
      <c r="F15" s="287" t="s">
        <v>25</v>
      </c>
      <c r="G15" s="239" t="s">
        <v>25</v>
      </c>
      <c r="H15" s="239" t="s">
        <v>25</v>
      </c>
      <c r="I15" s="239" t="s">
        <v>25</v>
      </c>
      <c r="J15" s="239" t="s">
        <v>25</v>
      </c>
      <c r="K15" s="239">
        <v>0</v>
      </c>
      <c r="L15" s="239">
        <v>0</v>
      </c>
      <c r="M15" s="239">
        <v>0</v>
      </c>
      <c r="N15" s="239">
        <v>0</v>
      </c>
      <c r="O15" s="239">
        <v>112700714.5</v>
      </c>
      <c r="P15" s="240">
        <f>+'Cuadro 2'!H15</f>
        <v>0</v>
      </c>
      <c r="Q15" s="47" t="s">
        <v>25</v>
      </c>
      <c r="R15" s="47" t="s">
        <v>25</v>
      </c>
      <c r="S15" s="47" t="s">
        <v>25</v>
      </c>
      <c r="T15" s="47" t="s">
        <v>25</v>
      </c>
      <c r="U15" s="44" t="s">
        <v>25</v>
      </c>
      <c r="V15" s="44" t="s">
        <v>25</v>
      </c>
      <c r="W15" s="44">
        <v>0</v>
      </c>
      <c r="X15" s="44">
        <v>0</v>
      </c>
      <c r="Y15" s="44">
        <v>0</v>
      </c>
      <c r="Z15" s="44">
        <v>0.26519999999999999</v>
      </c>
      <c r="AA15" s="44">
        <f>+'Cuadro 2'!E15/'Cuadro 2'!D15</f>
        <v>0.26517815176470588</v>
      </c>
      <c r="AB15" s="46" t="s">
        <v>25</v>
      </c>
      <c r="AC15" s="47" t="s">
        <v>25</v>
      </c>
      <c r="AD15" s="47" t="s">
        <v>25</v>
      </c>
      <c r="AE15" s="47" t="s">
        <v>25</v>
      </c>
      <c r="AF15" s="44" t="s">
        <v>25</v>
      </c>
      <c r="AG15" s="44" t="s">
        <v>25</v>
      </c>
      <c r="AH15" s="44" t="s">
        <v>57</v>
      </c>
      <c r="AI15" s="44">
        <v>2.9999999999999997E-4</v>
      </c>
      <c r="AJ15" s="44">
        <v>7.46E-2</v>
      </c>
      <c r="AK15" s="47">
        <v>0.1129</v>
      </c>
      <c r="AL15" s="83">
        <v>0.1186</v>
      </c>
      <c r="AM15" s="289">
        <v>2</v>
      </c>
      <c r="AN15" s="290"/>
      <c r="AO15" s="291"/>
      <c r="AQ15" s="291"/>
    </row>
    <row r="16" spans="1:81" s="105" customFormat="1" ht="27" customHeight="1">
      <c r="A16" s="238">
        <v>2317</v>
      </c>
      <c r="B16" s="162" t="s">
        <v>135</v>
      </c>
      <c r="C16" s="137" t="s">
        <v>35</v>
      </c>
      <c r="D16" s="129">
        <v>700000000</v>
      </c>
      <c r="E16" s="129">
        <f>'Cuadro 2'!E16</f>
        <v>207564110.88</v>
      </c>
      <c r="F16" s="287" t="s">
        <v>25</v>
      </c>
      <c r="G16" s="239" t="s">
        <v>25</v>
      </c>
      <c r="H16" s="239" t="s">
        <v>25</v>
      </c>
      <c r="I16" s="239" t="s">
        <v>25</v>
      </c>
      <c r="J16" s="239" t="s">
        <v>25</v>
      </c>
      <c r="K16" s="239" t="s">
        <v>25</v>
      </c>
      <c r="L16" s="239" t="s">
        <v>25</v>
      </c>
      <c r="M16" s="239">
        <v>0</v>
      </c>
      <c r="N16" s="239">
        <v>74689275.579999998</v>
      </c>
      <c r="O16" s="239">
        <v>132874835.3</v>
      </c>
      <c r="P16" s="240">
        <f>+'Cuadro 2'!H16</f>
        <v>0</v>
      </c>
      <c r="Q16" s="47" t="s">
        <v>25</v>
      </c>
      <c r="R16" s="47" t="s">
        <v>25</v>
      </c>
      <c r="S16" s="47" t="s">
        <v>25</v>
      </c>
      <c r="T16" s="47" t="s">
        <v>25</v>
      </c>
      <c r="U16" s="44" t="s">
        <v>25</v>
      </c>
      <c r="V16" s="44" t="s">
        <v>25</v>
      </c>
      <c r="W16" s="44" t="s">
        <v>25</v>
      </c>
      <c r="X16" s="44" t="s">
        <v>25</v>
      </c>
      <c r="Y16" s="44">
        <v>0.1067</v>
      </c>
      <c r="Z16" s="44">
        <v>0.29649999999999999</v>
      </c>
      <c r="AA16" s="44">
        <f>+'Cuadro 2'!E16/'Cuadro 2'!D16</f>
        <v>0.29652015840000001</v>
      </c>
      <c r="AB16" s="46" t="s">
        <v>25</v>
      </c>
      <c r="AC16" s="47" t="s">
        <v>25</v>
      </c>
      <c r="AD16" s="47" t="s">
        <v>25</v>
      </c>
      <c r="AE16" s="47" t="s">
        <v>25</v>
      </c>
      <c r="AF16" s="44" t="s">
        <v>25</v>
      </c>
      <c r="AG16" s="44" t="s">
        <v>25</v>
      </c>
      <c r="AH16" s="44" t="s">
        <v>25</v>
      </c>
      <c r="AI16" s="44" t="s">
        <v>25</v>
      </c>
      <c r="AJ16" s="44">
        <v>0.1384</v>
      </c>
      <c r="AK16" s="44">
        <v>0.26550000000000001</v>
      </c>
      <c r="AL16" s="47">
        <v>0.33400000000000002</v>
      </c>
      <c r="AM16" s="289">
        <v>3</v>
      </c>
      <c r="AN16" s="290"/>
      <c r="AO16" s="291"/>
      <c r="AQ16" s="291"/>
    </row>
    <row r="17" spans="1:43" s="136" customFormat="1" ht="13.95" customHeight="1">
      <c r="A17" s="296"/>
      <c r="B17" s="297"/>
      <c r="C17" s="158"/>
      <c r="D17" s="141">
        <f>SUM(D11:D16)</f>
        <v>1575771200.29</v>
      </c>
      <c r="E17" s="141">
        <f t="shared" ref="E17:P17" si="0">SUM(E11:E16)</f>
        <v>491327324.87</v>
      </c>
      <c r="F17" s="298">
        <f t="shared" si="0"/>
        <v>200000</v>
      </c>
      <c r="G17" s="141">
        <f t="shared" si="0"/>
        <v>3000000</v>
      </c>
      <c r="H17" s="141">
        <f t="shared" si="0"/>
        <v>0</v>
      </c>
      <c r="I17" s="141">
        <f t="shared" si="0"/>
        <v>6500000</v>
      </c>
      <c r="J17" s="141">
        <f t="shared" si="0"/>
        <v>500000</v>
      </c>
      <c r="K17" s="141">
        <f t="shared" si="0"/>
        <v>10467661.49</v>
      </c>
      <c r="L17" s="141">
        <f t="shared" si="0"/>
        <v>9974838</v>
      </c>
      <c r="M17" s="141">
        <f t="shared" si="0"/>
        <v>5700000</v>
      </c>
      <c r="N17" s="141">
        <f t="shared" si="0"/>
        <v>107289275.58</v>
      </c>
      <c r="O17" s="141">
        <f t="shared" si="0"/>
        <v>341695549.80000001</v>
      </c>
      <c r="P17" s="299">
        <f t="shared" si="0"/>
        <v>6000000</v>
      </c>
      <c r="Q17" s="48"/>
      <c r="R17" s="48"/>
      <c r="S17" s="48"/>
      <c r="T17" s="48"/>
      <c r="U17" s="49"/>
      <c r="V17" s="49"/>
      <c r="W17" s="49"/>
      <c r="X17" s="49"/>
      <c r="Y17" s="49"/>
      <c r="Z17" s="49"/>
      <c r="AA17" s="48"/>
      <c r="AB17" s="46"/>
      <c r="AC17" s="47"/>
      <c r="AD17" s="47"/>
      <c r="AE17" s="47"/>
      <c r="AF17" s="47"/>
      <c r="AG17" s="47"/>
      <c r="AH17" s="47"/>
      <c r="AI17" s="47"/>
      <c r="AJ17" s="44"/>
      <c r="AK17" s="44"/>
      <c r="AL17" s="300"/>
      <c r="AM17" s="301"/>
      <c r="AN17" s="290"/>
      <c r="AO17" s="291"/>
      <c r="AQ17" s="291"/>
    </row>
    <row r="18" spans="1:43" s="136" customFormat="1" ht="13.95" customHeight="1">
      <c r="A18" s="296"/>
      <c r="B18" s="297"/>
      <c r="C18" s="158"/>
      <c r="D18" s="141"/>
      <c r="E18" s="141"/>
      <c r="F18" s="298"/>
      <c r="G18" s="141"/>
      <c r="H18" s="141"/>
      <c r="I18" s="141"/>
      <c r="J18" s="141"/>
      <c r="K18" s="141"/>
      <c r="L18" s="244"/>
      <c r="M18" s="244"/>
      <c r="N18" s="244"/>
      <c r="O18" s="244"/>
      <c r="P18" s="245"/>
      <c r="Q18" s="48"/>
      <c r="R18" s="48"/>
      <c r="S18" s="48"/>
      <c r="T18" s="48"/>
      <c r="U18" s="49"/>
      <c r="V18" s="49"/>
      <c r="W18" s="49"/>
      <c r="X18" s="49"/>
      <c r="Y18" s="49"/>
      <c r="Z18" s="49"/>
      <c r="AA18" s="48"/>
      <c r="AB18" s="46"/>
      <c r="AC18" s="47"/>
      <c r="AD18" s="47"/>
      <c r="AE18" s="47"/>
      <c r="AF18" s="47"/>
      <c r="AG18" s="47"/>
      <c r="AH18" s="47"/>
      <c r="AI18" s="47"/>
      <c r="AJ18" s="44"/>
      <c r="AK18" s="44"/>
      <c r="AL18" s="300"/>
      <c r="AM18" s="301"/>
      <c r="AN18" s="290"/>
      <c r="AO18" s="291"/>
      <c r="AQ18" s="291"/>
    </row>
    <row r="19" spans="1:43" s="105" customFormat="1" ht="13.95" customHeight="1">
      <c r="A19" s="302" t="s">
        <v>36</v>
      </c>
      <c r="B19" s="303"/>
      <c r="C19" s="137"/>
      <c r="D19" s="129"/>
      <c r="E19" s="129"/>
      <c r="F19" s="304"/>
      <c r="G19" s="129"/>
      <c r="H19" s="129"/>
      <c r="I19" s="129"/>
      <c r="J19" s="129"/>
      <c r="K19" s="129"/>
      <c r="L19" s="239"/>
      <c r="M19" s="239"/>
      <c r="N19" s="239"/>
      <c r="O19" s="239"/>
      <c r="P19" s="240"/>
      <c r="Q19" s="44"/>
      <c r="R19" s="44"/>
      <c r="S19" s="44"/>
      <c r="T19" s="44"/>
      <c r="U19" s="44"/>
      <c r="V19" s="44"/>
      <c r="W19" s="44"/>
      <c r="X19" s="44"/>
      <c r="Y19" s="44"/>
      <c r="Z19" s="44"/>
      <c r="AA19" s="44"/>
      <c r="AB19" s="46"/>
      <c r="AC19" s="47"/>
      <c r="AD19" s="47"/>
      <c r="AE19" s="47"/>
      <c r="AF19" s="47"/>
      <c r="AG19" s="47"/>
      <c r="AH19" s="47"/>
      <c r="AI19" s="47"/>
      <c r="AJ19" s="44"/>
      <c r="AK19" s="44"/>
      <c r="AL19" s="83"/>
      <c r="AM19" s="289"/>
      <c r="AN19" s="290"/>
      <c r="AO19" s="291"/>
      <c r="AQ19" s="291"/>
    </row>
    <row r="20" spans="1:43" s="123" customFormat="1" ht="18.600000000000001" customHeight="1">
      <c r="A20" s="238" t="s">
        <v>113</v>
      </c>
      <c r="B20" s="246" t="s">
        <v>38</v>
      </c>
      <c r="C20" s="148" t="s">
        <v>39</v>
      </c>
      <c r="D20" s="129">
        <f>'Cuadro 1'!E20</f>
        <v>400000000</v>
      </c>
      <c r="E20" s="129">
        <f>'Cuadro 2'!E20</f>
        <v>318000000</v>
      </c>
      <c r="F20" s="287">
        <v>5000000</v>
      </c>
      <c r="G20" s="239">
        <v>45000000</v>
      </c>
      <c r="H20" s="239">
        <v>120000000</v>
      </c>
      <c r="I20" s="239">
        <v>0</v>
      </c>
      <c r="J20" s="239">
        <v>0</v>
      </c>
      <c r="K20" s="239">
        <v>30000000</v>
      </c>
      <c r="L20" s="239">
        <v>80000000</v>
      </c>
      <c r="M20" s="239">
        <v>3000000</v>
      </c>
      <c r="N20" s="239">
        <v>30000000</v>
      </c>
      <c r="O20" s="239">
        <v>5000000</v>
      </c>
      <c r="P20" s="240">
        <f>+'Cuadro 2'!H20</f>
        <v>0</v>
      </c>
      <c r="Q20" s="44">
        <v>1.11E-2</v>
      </c>
      <c r="R20" s="44">
        <v>0.125</v>
      </c>
      <c r="S20" s="44">
        <v>0.42499999999999999</v>
      </c>
      <c r="T20" s="44">
        <v>0.42499999999999999</v>
      </c>
      <c r="U20" s="44">
        <v>0.42499999999999999</v>
      </c>
      <c r="V20" s="44">
        <v>0.5</v>
      </c>
      <c r="W20" s="44">
        <v>0.7</v>
      </c>
      <c r="X20" s="44">
        <v>0.70750000000000002</v>
      </c>
      <c r="Y20" s="44">
        <v>0.78249999999999997</v>
      </c>
      <c r="Z20" s="44">
        <v>0.79500000000000004</v>
      </c>
      <c r="AA20" s="44">
        <f>+'Cuadro 2'!E20/'Cuadro 2'!D20</f>
        <v>0.79500000000000004</v>
      </c>
      <c r="AB20" s="103">
        <v>0.13</v>
      </c>
      <c r="AC20" s="102">
        <v>0.31</v>
      </c>
      <c r="AD20" s="102">
        <v>0.49</v>
      </c>
      <c r="AE20" s="305">
        <v>0.59</v>
      </c>
      <c r="AF20" s="102">
        <v>0.74</v>
      </c>
      <c r="AG20" s="102">
        <v>0.47</v>
      </c>
      <c r="AH20" s="102">
        <v>0.57969999999999999</v>
      </c>
      <c r="AI20" s="102">
        <v>0.53690000000000004</v>
      </c>
      <c r="AJ20" s="102">
        <v>0.58740000000000003</v>
      </c>
      <c r="AK20" s="102">
        <v>0.65910000000000002</v>
      </c>
      <c r="AL20" s="306">
        <v>0.6593</v>
      </c>
      <c r="AM20" s="307">
        <v>2</v>
      </c>
      <c r="AN20" s="290"/>
      <c r="AO20" s="291"/>
      <c r="AQ20" s="291"/>
    </row>
    <row r="21" spans="1:43" s="123" customFormat="1" ht="18.600000000000001" customHeight="1">
      <c r="A21" s="238" t="s">
        <v>114</v>
      </c>
      <c r="B21" s="246"/>
      <c r="C21" s="148"/>
      <c r="D21" s="129">
        <f>'Cuadro 1'!E21</f>
        <v>50000000</v>
      </c>
      <c r="E21" s="129">
        <f>'Cuadro 2'!E21</f>
        <v>30000000</v>
      </c>
      <c r="F21" s="287">
        <v>0</v>
      </c>
      <c r="G21" s="239">
        <v>0</v>
      </c>
      <c r="H21" s="239">
        <v>0</v>
      </c>
      <c r="I21" s="239">
        <v>0</v>
      </c>
      <c r="J21" s="239">
        <v>15000000</v>
      </c>
      <c r="K21" s="239">
        <v>5000000</v>
      </c>
      <c r="L21" s="239">
        <v>10000000</v>
      </c>
      <c r="M21" s="239">
        <v>0</v>
      </c>
      <c r="N21" s="239">
        <v>0</v>
      </c>
      <c r="O21" s="239">
        <v>0</v>
      </c>
      <c r="P21" s="240">
        <f>+'Cuadro 2'!H21</f>
        <v>0</v>
      </c>
      <c r="Q21" s="44">
        <v>0</v>
      </c>
      <c r="R21" s="44">
        <v>0</v>
      </c>
      <c r="S21" s="44">
        <v>0</v>
      </c>
      <c r="T21" s="44">
        <v>0</v>
      </c>
      <c r="U21" s="44">
        <v>0.3</v>
      </c>
      <c r="V21" s="44">
        <v>0.4</v>
      </c>
      <c r="W21" s="44">
        <v>0.6</v>
      </c>
      <c r="X21" s="44">
        <v>0.6</v>
      </c>
      <c r="Y21" s="44">
        <v>0.6</v>
      </c>
      <c r="Z21" s="44">
        <v>0.6</v>
      </c>
      <c r="AA21" s="44">
        <f>+'Cuadro 2'!E21/'Cuadro 2'!D21</f>
        <v>0.6</v>
      </c>
      <c r="AB21" s="103"/>
      <c r="AC21" s="102"/>
      <c r="AD21" s="102"/>
      <c r="AE21" s="305"/>
      <c r="AF21" s="102"/>
      <c r="AG21" s="102"/>
      <c r="AH21" s="102"/>
      <c r="AI21" s="102"/>
      <c r="AJ21" s="102"/>
      <c r="AK21" s="102"/>
      <c r="AL21" s="306"/>
      <c r="AM21" s="307"/>
      <c r="AN21" s="290"/>
      <c r="AO21" s="291"/>
      <c r="AQ21" s="291"/>
    </row>
    <row r="22" spans="1:43" s="105" customFormat="1" ht="31.95" customHeight="1">
      <c r="A22" s="154" t="s">
        <v>41</v>
      </c>
      <c r="B22" s="162" t="s">
        <v>42</v>
      </c>
      <c r="C22" s="137" t="s">
        <v>39</v>
      </c>
      <c r="D22" s="129">
        <f>'Cuadro 1'!E22</f>
        <v>144036000</v>
      </c>
      <c r="E22" s="129">
        <f>'Cuadro 2'!E22</f>
        <v>139989292.43000001</v>
      </c>
      <c r="F22" s="287" t="s">
        <v>25</v>
      </c>
      <c r="G22" s="239" t="s">
        <v>25</v>
      </c>
      <c r="H22" s="239">
        <v>0</v>
      </c>
      <c r="I22" s="239">
        <v>11450375.07</v>
      </c>
      <c r="J22" s="239">
        <v>32874109.239999998</v>
      </c>
      <c r="K22" s="239">
        <v>10000000</v>
      </c>
      <c r="L22" s="239">
        <v>7664808.1200000001</v>
      </c>
      <c r="M22" s="239">
        <v>30000000</v>
      </c>
      <c r="N22" s="239">
        <v>25000000</v>
      </c>
      <c r="O22" s="239">
        <v>23000000</v>
      </c>
      <c r="P22" s="240">
        <f>+'Cuadro 2'!H22</f>
        <v>0</v>
      </c>
      <c r="Q22" s="44" t="s">
        <v>25</v>
      </c>
      <c r="R22" s="44" t="s">
        <v>25</v>
      </c>
      <c r="S22" s="44">
        <v>0</v>
      </c>
      <c r="T22" s="44">
        <v>7.9500000000000001E-2</v>
      </c>
      <c r="U22" s="44">
        <v>0.30769999999999997</v>
      </c>
      <c r="V22" s="44">
        <v>0.37719999999999998</v>
      </c>
      <c r="W22" s="44">
        <v>0.4304</v>
      </c>
      <c r="X22" s="44">
        <v>0.63870000000000005</v>
      </c>
      <c r="Y22" s="44">
        <v>0.81220000000000003</v>
      </c>
      <c r="Z22" s="44">
        <v>0.97189999999999999</v>
      </c>
      <c r="AA22" s="44">
        <f>+'Cuadro 2'!E22/'Cuadro 2'!D22</f>
        <v>0.97190488787525342</v>
      </c>
      <c r="AB22" s="46" t="s">
        <v>25</v>
      </c>
      <c r="AC22" s="47" t="s">
        <v>25</v>
      </c>
      <c r="AD22" s="47">
        <v>0</v>
      </c>
      <c r="AE22" s="44">
        <v>0.12</v>
      </c>
      <c r="AF22" s="44">
        <v>0.25</v>
      </c>
      <c r="AG22" s="44">
        <v>0.44</v>
      </c>
      <c r="AH22" s="44">
        <v>0.61</v>
      </c>
      <c r="AI22" s="44">
        <v>0.7</v>
      </c>
      <c r="AJ22" s="44">
        <v>0.87</v>
      </c>
      <c r="AK22" s="44">
        <v>0.98</v>
      </c>
      <c r="AL22" s="83">
        <v>0.99</v>
      </c>
      <c r="AM22" s="289">
        <v>2</v>
      </c>
      <c r="AN22" s="290"/>
      <c r="AO22" s="291"/>
      <c r="AQ22" s="291"/>
    </row>
    <row r="23" spans="1:43" s="105" customFormat="1" ht="25.2" customHeight="1">
      <c r="A23" s="154" t="s">
        <v>43</v>
      </c>
      <c r="B23" s="162" t="s">
        <v>44</v>
      </c>
      <c r="C23" s="137" t="s">
        <v>50</v>
      </c>
      <c r="D23" s="129">
        <f>'Cuadro 1'!E23</f>
        <v>125000000</v>
      </c>
      <c r="E23" s="129">
        <f>'Cuadro 2'!E23</f>
        <v>81500000</v>
      </c>
      <c r="F23" s="287" t="s">
        <v>25</v>
      </c>
      <c r="G23" s="239" t="s">
        <v>25</v>
      </c>
      <c r="H23" s="239" t="s">
        <v>25</v>
      </c>
      <c r="I23" s="239" t="s">
        <v>25</v>
      </c>
      <c r="J23" s="239">
        <v>0</v>
      </c>
      <c r="K23" s="239">
        <v>20000000</v>
      </c>
      <c r="L23" s="239">
        <v>0</v>
      </c>
      <c r="M23" s="239">
        <v>20000000</v>
      </c>
      <c r="N23" s="239">
        <v>8000000</v>
      </c>
      <c r="O23" s="239">
        <v>33500000</v>
      </c>
      <c r="P23" s="240">
        <f>+'Cuadro 2'!H23</f>
        <v>0</v>
      </c>
      <c r="Q23" s="44" t="s">
        <v>25</v>
      </c>
      <c r="R23" s="44" t="s">
        <v>25</v>
      </c>
      <c r="S23" s="44" t="s">
        <v>25</v>
      </c>
      <c r="T23" s="44" t="s">
        <v>25</v>
      </c>
      <c r="U23" s="44">
        <v>0</v>
      </c>
      <c r="V23" s="44">
        <v>0.16</v>
      </c>
      <c r="W23" s="44">
        <v>0.16</v>
      </c>
      <c r="X23" s="44">
        <v>0.32</v>
      </c>
      <c r="Y23" s="44">
        <v>0.38400000000000001</v>
      </c>
      <c r="Z23" s="44">
        <v>0.65200000000000002</v>
      </c>
      <c r="AA23" s="44">
        <f>+'Cuadro 2'!E23/'Cuadro 2'!D23</f>
        <v>0.65200000000000002</v>
      </c>
      <c r="AB23" s="46" t="s">
        <v>25</v>
      </c>
      <c r="AC23" s="47" t="s">
        <v>25</v>
      </c>
      <c r="AD23" s="47" t="s">
        <v>25</v>
      </c>
      <c r="AE23" s="44" t="s">
        <v>25</v>
      </c>
      <c r="AF23" s="44">
        <v>0</v>
      </c>
      <c r="AG23" s="44">
        <v>0.40300000000000002</v>
      </c>
      <c r="AH23" s="44">
        <v>0.441</v>
      </c>
      <c r="AI23" s="44">
        <v>0.51919999999999999</v>
      </c>
      <c r="AJ23" s="44">
        <v>0.60289999999999999</v>
      </c>
      <c r="AK23" s="44">
        <v>0.77929999999999999</v>
      </c>
      <c r="AL23" s="83">
        <v>0.7903</v>
      </c>
      <c r="AM23" s="289">
        <v>1</v>
      </c>
      <c r="AN23" s="290"/>
      <c r="AO23" s="291"/>
      <c r="AQ23" s="291"/>
    </row>
    <row r="24" spans="1:43" s="105" customFormat="1" ht="28.2" customHeight="1">
      <c r="A24" s="154" t="s">
        <v>45</v>
      </c>
      <c r="B24" s="162" t="s">
        <v>46</v>
      </c>
      <c r="C24" s="137" t="s">
        <v>47</v>
      </c>
      <c r="D24" s="129">
        <f>'Cuadro 1'!E24</f>
        <v>100000000</v>
      </c>
      <c r="E24" s="129">
        <f>'Cuadro 2'!E24</f>
        <v>74923616.75999999</v>
      </c>
      <c r="F24" s="287" t="s">
        <v>25</v>
      </c>
      <c r="G24" s="239" t="s">
        <v>25</v>
      </c>
      <c r="H24" s="239" t="s">
        <v>25</v>
      </c>
      <c r="I24" s="239" t="s">
        <v>25</v>
      </c>
      <c r="J24" s="239" t="s">
        <v>25</v>
      </c>
      <c r="K24" s="239">
        <v>850000</v>
      </c>
      <c r="L24" s="239">
        <v>5073616.76</v>
      </c>
      <c r="M24" s="239">
        <v>12000000</v>
      </c>
      <c r="N24" s="239">
        <v>20000000</v>
      </c>
      <c r="O24" s="239">
        <v>27000000</v>
      </c>
      <c r="P24" s="240">
        <f>+'Cuadro 2'!H24</f>
        <v>10000000</v>
      </c>
      <c r="Q24" s="44" t="s">
        <v>25</v>
      </c>
      <c r="R24" s="44" t="s">
        <v>25</v>
      </c>
      <c r="S24" s="44" t="s">
        <v>25</v>
      </c>
      <c r="T24" s="44" t="s">
        <v>25</v>
      </c>
      <c r="U24" s="44" t="s">
        <v>25</v>
      </c>
      <c r="V24" s="44">
        <v>8.5000000000000006E-3</v>
      </c>
      <c r="W24" s="44">
        <v>5.9200000000000003E-2</v>
      </c>
      <c r="X24" s="44">
        <v>0.1792</v>
      </c>
      <c r="Y24" s="44">
        <v>0.37919999999999998</v>
      </c>
      <c r="Z24" s="44">
        <v>0.6492</v>
      </c>
      <c r="AA24" s="44">
        <f>+'Cuadro 2'!E24/'Cuadro 2'!D24</f>
        <v>0.74923616759999989</v>
      </c>
      <c r="AB24" s="46" t="s">
        <v>25</v>
      </c>
      <c r="AC24" s="47" t="s">
        <v>25</v>
      </c>
      <c r="AD24" s="47" t="s">
        <v>25</v>
      </c>
      <c r="AE24" s="44" t="s">
        <v>25</v>
      </c>
      <c r="AF24" s="44" t="s">
        <v>25</v>
      </c>
      <c r="AG24" s="44">
        <v>3.0000000000000001E-3</v>
      </c>
      <c r="AH24" s="44">
        <v>0.15090000000000001</v>
      </c>
      <c r="AI24" s="44">
        <v>0.4405</v>
      </c>
      <c r="AJ24" s="44">
        <v>0.42920000000000003</v>
      </c>
      <c r="AK24" s="44">
        <v>0.64729999999999999</v>
      </c>
      <c r="AL24" s="295">
        <v>0.72989999999999999</v>
      </c>
      <c r="AM24" s="289">
        <v>2</v>
      </c>
      <c r="AN24" s="290"/>
      <c r="AO24" s="291"/>
      <c r="AQ24" s="291"/>
    </row>
    <row r="25" spans="1:43" s="105" customFormat="1" ht="29.4" customHeight="1">
      <c r="A25" s="154" t="s">
        <v>48</v>
      </c>
      <c r="B25" s="162" t="s">
        <v>49</v>
      </c>
      <c r="C25" s="137" t="s">
        <v>50</v>
      </c>
      <c r="D25" s="129">
        <v>225000000</v>
      </c>
      <c r="E25" s="129">
        <f>'Cuadro 2'!E25</f>
        <v>8347875.3099999996</v>
      </c>
      <c r="F25" s="287" t="s">
        <v>25</v>
      </c>
      <c r="G25" s="239" t="s">
        <v>25</v>
      </c>
      <c r="H25" s="239" t="s">
        <v>25</v>
      </c>
      <c r="I25" s="239" t="s">
        <v>25</v>
      </c>
      <c r="J25" s="239" t="s">
        <v>25</v>
      </c>
      <c r="K25" s="239" t="s">
        <v>25</v>
      </c>
      <c r="L25" s="239" t="s">
        <v>25</v>
      </c>
      <c r="M25" s="239" t="s">
        <v>25</v>
      </c>
      <c r="N25" s="239">
        <v>0</v>
      </c>
      <c r="O25" s="239">
        <v>8347875.3099999996</v>
      </c>
      <c r="P25" s="240">
        <f>+'Cuadro 2'!H25</f>
        <v>0</v>
      </c>
      <c r="Q25" s="44" t="s">
        <v>25</v>
      </c>
      <c r="R25" s="44" t="s">
        <v>25</v>
      </c>
      <c r="S25" s="44" t="s">
        <v>25</v>
      </c>
      <c r="T25" s="44" t="s">
        <v>25</v>
      </c>
      <c r="U25" s="44" t="s">
        <v>25</v>
      </c>
      <c r="V25" s="44" t="s">
        <v>25</v>
      </c>
      <c r="W25" s="44" t="s">
        <v>25</v>
      </c>
      <c r="X25" s="44" t="s">
        <v>25</v>
      </c>
      <c r="Y25" s="44">
        <v>0</v>
      </c>
      <c r="Z25" s="44">
        <v>3.7100000000000001E-2</v>
      </c>
      <c r="AA25" s="44">
        <f>+'Cuadro 2'!E25/'Cuadro 2'!D25</f>
        <v>3.7101668044444445E-2</v>
      </c>
      <c r="AB25" s="46" t="s">
        <v>25</v>
      </c>
      <c r="AC25" s="47" t="s">
        <v>25</v>
      </c>
      <c r="AD25" s="47" t="s">
        <v>25</v>
      </c>
      <c r="AE25" s="44" t="s">
        <v>25</v>
      </c>
      <c r="AF25" s="44" t="s">
        <v>25</v>
      </c>
      <c r="AG25" s="44" t="s">
        <v>25</v>
      </c>
      <c r="AH25" s="44" t="s">
        <v>25</v>
      </c>
      <c r="AI25" s="44" t="s">
        <v>25</v>
      </c>
      <c r="AJ25" s="44">
        <v>3.8899999999999997E-2</v>
      </c>
      <c r="AK25" s="44">
        <v>0.14910000000000001</v>
      </c>
      <c r="AL25" s="83">
        <v>0.17050000000000001</v>
      </c>
      <c r="AM25" s="289">
        <v>2</v>
      </c>
      <c r="AN25" s="290"/>
      <c r="AO25" s="291"/>
      <c r="AQ25" s="291"/>
    </row>
    <row r="26" spans="1:43" s="136" customFormat="1" ht="13.95" customHeight="1">
      <c r="A26" s="296"/>
      <c r="B26" s="297"/>
      <c r="C26" s="158"/>
      <c r="D26" s="141">
        <f t="shared" ref="D26:P26" si="1">SUM(D20:D25)</f>
        <v>1044036000</v>
      </c>
      <c r="E26" s="141">
        <f t="shared" si="1"/>
        <v>652760784.5</v>
      </c>
      <c r="F26" s="308">
        <f t="shared" si="1"/>
        <v>5000000</v>
      </c>
      <c r="G26" s="244">
        <f t="shared" si="1"/>
        <v>45000000</v>
      </c>
      <c r="H26" s="244">
        <f t="shared" si="1"/>
        <v>120000000</v>
      </c>
      <c r="I26" s="244">
        <f t="shared" si="1"/>
        <v>11450375.07</v>
      </c>
      <c r="J26" s="244">
        <f t="shared" si="1"/>
        <v>47874109.239999995</v>
      </c>
      <c r="K26" s="244">
        <f t="shared" si="1"/>
        <v>65850000</v>
      </c>
      <c r="L26" s="244">
        <f t="shared" si="1"/>
        <v>102738424.88000001</v>
      </c>
      <c r="M26" s="244">
        <f t="shared" si="1"/>
        <v>65000000</v>
      </c>
      <c r="N26" s="244">
        <f t="shared" si="1"/>
        <v>83000000</v>
      </c>
      <c r="O26" s="244">
        <f t="shared" si="1"/>
        <v>96847875.310000002</v>
      </c>
      <c r="P26" s="245">
        <f t="shared" si="1"/>
        <v>10000000</v>
      </c>
      <c r="Q26" s="49"/>
      <c r="R26" s="49"/>
      <c r="S26" s="49"/>
      <c r="T26" s="49"/>
      <c r="U26" s="49"/>
      <c r="V26" s="49"/>
      <c r="W26" s="49"/>
      <c r="X26" s="49"/>
      <c r="Y26" s="49"/>
      <c r="Z26" s="49"/>
      <c r="AA26" s="49"/>
      <c r="AB26" s="46"/>
      <c r="AC26" s="47"/>
      <c r="AD26" s="47"/>
      <c r="AE26" s="47"/>
      <c r="AF26" s="47"/>
      <c r="AG26" s="47"/>
      <c r="AH26" s="47"/>
      <c r="AI26" s="47"/>
      <c r="AJ26" s="47"/>
      <c r="AK26" s="47"/>
      <c r="AL26" s="300"/>
      <c r="AM26" s="301"/>
      <c r="AN26" s="290"/>
      <c r="AO26" s="291"/>
      <c r="AQ26" s="291"/>
    </row>
    <row r="27" spans="1:43" s="105" customFormat="1" ht="13.95" customHeight="1">
      <c r="A27" s="309"/>
      <c r="B27" s="303"/>
      <c r="C27" s="137"/>
      <c r="D27" s="129"/>
      <c r="E27" s="129"/>
      <c r="F27" s="304"/>
      <c r="G27" s="129"/>
      <c r="H27" s="129"/>
      <c r="I27" s="129"/>
      <c r="J27" s="129"/>
      <c r="K27" s="129"/>
      <c r="L27" s="239"/>
      <c r="M27" s="239"/>
      <c r="N27" s="239"/>
      <c r="O27" s="239"/>
      <c r="P27" s="240"/>
      <c r="Q27" s="47"/>
      <c r="R27" s="47"/>
      <c r="S27" s="47"/>
      <c r="T27" s="47"/>
      <c r="U27" s="44"/>
      <c r="V27" s="44"/>
      <c r="W27" s="44"/>
      <c r="X27" s="44"/>
      <c r="Y27" s="44"/>
      <c r="Z27" s="44"/>
      <c r="AA27" s="44"/>
      <c r="AB27" s="46"/>
      <c r="AC27" s="47"/>
      <c r="AD27" s="47"/>
      <c r="AE27" s="47"/>
      <c r="AF27" s="47"/>
      <c r="AG27" s="47"/>
      <c r="AH27" s="47"/>
      <c r="AI27" s="47"/>
      <c r="AJ27" s="47"/>
      <c r="AK27" s="47"/>
      <c r="AL27" s="83"/>
      <c r="AM27" s="289"/>
      <c r="AN27" s="290"/>
      <c r="AO27" s="291"/>
      <c r="AQ27" s="291"/>
    </row>
    <row r="28" spans="1:43" s="105" customFormat="1" ht="13.95" customHeight="1">
      <c r="A28" s="302" t="s">
        <v>51</v>
      </c>
      <c r="B28" s="303"/>
      <c r="C28" s="137"/>
      <c r="D28" s="129"/>
      <c r="E28" s="129"/>
      <c r="F28" s="287"/>
      <c r="G28" s="239"/>
      <c r="H28" s="239"/>
      <c r="I28" s="239"/>
      <c r="J28" s="239"/>
      <c r="K28" s="239"/>
      <c r="L28" s="239"/>
      <c r="M28" s="239"/>
      <c r="N28" s="239"/>
      <c r="O28" s="239"/>
      <c r="P28" s="240"/>
      <c r="Q28" s="44"/>
      <c r="R28" s="44"/>
      <c r="S28" s="44"/>
      <c r="T28" s="44"/>
      <c r="U28" s="44"/>
      <c r="V28" s="44"/>
      <c r="W28" s="44"/>
      <c r="X28" s="44"/>
      <c r="Y28" s="44"/>
      <c r="Z28" s="44"/>
      <c r="AA28" s="44"/>
      <c r="AB28" s="46"/>
      <c r="AC28" s="47"/>
      <c r="AD28" s="47"/>
      <c r="AE28" s="47"/>
      <c r="AF28" s="47"/>
      <c r="AG28" s="47"/>
      <c r="AH28" s="47"/>
      <c r="AI28" s="47"/>
      <c r="AJ28" s="47"/>
      <c r="AK28" s="47"/>
      <c r="AL28" s="83"/>
      <c r="AM28" s="289"/>
      <c r="AN28" s="290"/>
      <c r="AO28" s="291"/>
      <c r="AQ28" s="291"/>
    </row>
    <row r="29" spans="1:43" s="105" customFormat="1" ht="25.2" customHeight="1">
      <c r="A29" s="238" t="s">
        <v>52</v>
      </c>
      <c r="B29" s="310" t="s">
        <v>82</v>
      </c>
      <c r="C29" s="137" t="s">
        <v>83</v>
      </c>
      <c r="D29" s="129">
        <f>'Cuadro 1'!E29</f>
        <v>126640000</v>
      </c>
      <c r="E29" s="129">
        <f>'Cuadro 2'!E29</f>
        <v>26080634.159999996</v>
      </c>
      <c r="F29" s="287" t="s">
        <v>25</v>
      </c>
      <c r="G29" s="239" t="s">
        <v>25</v>
      </c>
      <c r="H29" s="239" t="s">
        <v>25</v>
      </c>
      <c r="I29" s="239" t="s">
        <v>25</v>
      </c>
      <c r="J29" s="239">
        <v>0</v>
      </c>
      <c r="K29" s="239">
        <v>3238550</v>
      </c>
      <c r="L29" s="239">
        <v>2114200</v>
      </c>
      <c r="M29" s="239">
        <v>3947150.02</v>
      </c>
      <c r="N29" s="239">
        <v>5587431.1100000003</v>
      </c>
      <c r="O29" s="239">
        <v>9397922.8100000005</v>
      </c>
      <c r="P29" s="240">
        <f>+'Cuadro 2'!H29</f>
        <v>1795380.22</v>
      </c>
      <c r="Q29" s="44" t="s">
        <v>25</v>
      </c>
      <c r="R29" s="44" t="s">
        <v>25</v>
      </c>
      <c r="S29" s="44" t="s">
        <v>25</v>
      </c>
      <c r="T29" s="44" t="s">
        <v>25</v>
      </c>
      <c r="U29" s="44">
        <v>0</v>
      </c>
      <c r="V29" s="44">
        <v>2.07E-2</v>
      </c>
      <c r="W29" s="44">
        <v>3.4200000000000001E-2</v>
      </c>
      <c r="X29" s="44">
        <v>5.9400000000000001E-2</v>
      </c>
      <c r="Y29" s="44">
        <v>9.5000000000000001E-2</v>
      </c>
      <c r="Z29" s="44">
        <v>0.17150000000000001</v>
      </c>
      <c r="AA29" s="44">
        <f>+'Cuadro 2'!E29/'Cuadro 2'!D29</f>
        <v>0.20594309981048639</v>
      </c>
      <c r="AB29" s="45" t="s">
        <v>25</v>
      </c>
      <c r="AC29" s="44" t="s">
        <v>25</v>
      </c>
      <c r="AD29" s="44" t="s">
        <v>25</v>
      </c>
      <c r="AE29" s="44" t="s">
        <v>25</v>
      </c>
      <c r="AF29" s="44">
        <v>0</v>
      </c>
      <c r="AG29" s="44">
        <v>6.3E-3</v>
      </c>
      <c r="AH29" s="44">
        <v>4.9200000000000001E-2</v>
      </c>
      <c r="AI29" s="44">
        <v>8.1900000000000001E-2</v>
      </c>
      <c r="AJ29" s="44">
        <v>0.23569999999999999</v>
      </c>
      <c r="AK29" s="44">
        <v>0.50380000000000003</v>
      </c>
      <c r="AL29" s="295">
        <v>0.52790000000000004</v>
      </c>
      <c r="AM29" s="289">
        <v>2</v>
      </c>
      <c r="AN29" s="290"/>
      <c r="AO29" s="291"/>
      <c r="AQ29" s="291"/>
    </row>
    <row r="30" spans="1:43" s="105" customFormat="1" ht="39.6" customHeight="1">
      <c r="A30" s="238" t="s">
        <v>55</v>
      </c>
      <c r="B30" s="310" t="s">
        <v>132</v>
      </c>
      <c r="C30" s="137" t="s">
        <v>35</v>
      </c>
      <c r="D30" s="129">
        <v>160000000</v>
      </c>
      <c r="E30" s="129">
        <f>'Cuadro 2'!E30</f>
        <v>0</v>
      </c>
      <c r="F30" s="287" t="s">
        <v>25</v>
      </c>
      <c r="G30" s="239" t="s">
        <v>25</v>
      </c>
      <c r="H30" s="239" t="s">
        <v>25</v>
      </c>
      <c r="I30" s="239" t="s">
        <v>25</v>
      </c>
      <c r="J30" s="239" t="s">
        <v>25</v>
      </c>
      <c r="K30" s="239" t="s">
        <v>25</v>
      </c>
      <c r="L30" s="239" t="s">
        <v>25</v>
      </c>
      <c r="M30" s="239" t="s">
        <v>25</v>
      </c>
      <c r="N30" s="239" t="s">
        <v>25</v>
      </c>
      <c r="O30" s="239" t="s">
        <v>25</v>
      </c>
      <c r="P30" s="240">
        <f>+'Cuadro 2'!H30</f>
        <v>0</v>
      </c>
      <c r="Q30" s="44" t="s">
        <v>25</v>
      </c>
      <c r="R30" s="44" t="s">
        <v>25</v>
      </c>
      <c r="S30" s="44" t="s">
        <v>25</v>
      </c>
      <c r="T30" s="44" t="s">
        <v>25</v>
      </c>
      <c r="U30" s="44" t="s">
        <v>25</v>
      </c>
      <c r="V30" s="44" t="s">
        <v>25</v>
      </c>
      <c r="W30" s="44" t="s">
        <v>25</v>
      </c>
      <c r="X30" s="44" t="s">
        <v>25</v>
      </c>
      <c r="Y30" s="44">
        <v>0</v>
      </c>
      <c r="Z30" s="44">
        <v>0</v>
      </c>
      <c r="AA30" s="44">
        <v>0</v>
      </c>
      <c r="AB30" s="45" t="s">
        <v>25</v>
      </c>
      <c r="AC30" s="44" t="s">
        <v>25</v>
      </c>
      <c r="AD30" s="44" t="s">
        <v>25</v>
      </c>
      <c r="AE30" s="44" t="s">
        <v>25</v>
      </c>
      <c r="AF30" s="44" t="s">
        <v>25</v>
      </c>
      <c r="AG30" s="44" t="s">
        <v>25</v>
      </c>
      <c r="AH30" s="44" t="s">
        <v>25</v>
      </c>
      <c r="AI30" s="44" t="s">
        <v>25</v>
      </c>
      <c r="AJ30" s="44" t="s">
        <v>25</v>
      </c>
      <c r="AK30" s="44" t="s">
        <v>25</v>
      </c>
      <c r="AL30" s="295" t="s">
        <v>25</v>
      </c>
      <c r="AM30" s="311" t="s">
        <v>25</v>
      </c>
      <c r="AN30" s="290"/>
      <c r="AO30" s="291"/>
      <c r="AQ30" s="291"/>
    </row>
    <row r="31" spans="1:43" s="136" customFormat="1" ht="16.95" customHeight="1">
      <c r="A31" s="296"/>
      <c r="B31" s="297"/>
      <c r="C31" s="158"/>
      <c r="D31" s="141">
        <f>SUM(D29:D30)</f>
        <v>286640000</v>
      </c>
      <c r="E31" s="141">
        <f t="shared" ref="E31:P31" si="2">SUM(E29:E30)</f>
        <v>26080634.159999996</v>
      </c>
      <c r="F31" s="298">
        <f t="shared" si="2"/>
        <v>0</v>
      </c>
      <c r="G31" s="141">
        <f t="shared" si="2"/>
        <v>0</v>
      </c>
      <c r="H31" s="141">
        <f t="shared" si="2"/>
        <v>0</v>
      </c>
      <c r="I31" s="141">
        <f t="shared" si="2"/>
        <v>0</v>
      </c>
      <c r="J31" s="141">
        <f t="shared" si="2"/>
        <v>0</v>
      </c>
      <c r="K31" s="141">
        <f t="shared" si="2"/>
        <v>3238550</v>
      </c>
      <c r="L31" s="141">
        <f t="shared" si="2"/>
        <v>2114200</v>
      </c>
      <c r="M31" s="141">
        <f t="shared" si="2"/>
        <v>3947150.02</v>
      </c>
      <c r="N31" s="141">
        <f t="shared" si="2"/>
        <v>5587431.1100000003</v>
      </c>
      <c r="O31" s="141">
        <f t="shared" si="2"/>
        <v>9397922.8100000005</v>
      </c>
      <c r="P31" s="299">
        <f t="shared" si="2"/>
        <v>1795380.22</v>
      </c>
      <c r="Q31" s="49"/>
      <c r="R31" s="49"/>
      <c r="S31" s="49"/>
      <c r="T31" s="49"/>
      <c r="U31" s="49"/>
      <c r="V31" s="49"/>
      <c r="W31" s="49"/>
      <c r="X31" s="49"/>
      <c r="Y31" s="49"/>
      <c r="Z31" s="49"/>
      <c r="AA31" s="49"/>
      <c r="AB31" s="46"/>
      <c r="AC31" s="47"/>
      <c r="AD31" s="47"/>
      <c r="AE31" s="47"/>
      <c r="AF31" s="47"/>
      <c r="AG31" s="47"/>
      <c r="AH31" s="47"/>
      <c r="AI31" s="47"/>
      <c r="AJ31" s="47"/>
      <c r="AK31" s="47"/>
      <c r="AL31" s="300"/>
      <c r="AM31" s="301"/>
      <c r="AN31" s="290"/>
      <c r="AO31" s="291"/>
      <c r="AQ31" s="291"/>
    </row>
    <row r="32" spans="1:43" s="136" customFormat="1" ht="16.95" customHeight="1">
      <c r="A32" s="296"/>
      <c r="B32" s="297"/>
      <c r="C32" s="158"/>
      <c r="D32" s="141"/>
      <c r="E32" s="141"/>
      <c r="F32" s="298"/>
      <c r="G32" s="141"/>
      <c r="H32" s="141"/>
      <c r="I32" s="141"/>
      <c r="J32" s="141"/>
      <c r="K32" s="141"/>
      <c r="L32" s="244"/>
      <c r="M32" s="244"/>
      <c r="N32" s="244"/>
      <c r="O32" s="244"/>
      <c r="P32" s="245"/>
      <c r="Q32" s="49"/>
      <c r="R32" s="49"/>
      <c r="S32" s="49"/>
      <c r="T32" s="49"/>
      <c r="U32" s="49"/>
      <c r="V32" s="49"/>
      <c r="W32" s="49"/>
      <c r="X32" s="49"/>
      <c r="Y32" s="49"/>
      <c r="Z32" s="49"/>
      <c r="AA32" s="49"/>
      <c r="AB32" s="46"/>
      <c r="AC32" s="47"/>
      <c r="AD32" s="47"/>
      <c r="AE32" s="47"/>
      <c r="AF32" s="47"/>
      <c r="AG32" s="47"/>
      <c r="AH32" s="47"/>
      <c r="AI32" s="47"/>
      <c r="AJ32" s="47"/>
      <c r="AK32" s="47"/>
      <c r="AL32" s="300"/>
      <c r="AM32" s="289"/>
      <c r="AN32" s="290"/>
      <c r="AO32" s="291"/>
      <c r="AQ32" s="291"/>
    </row>
    <row r="33" spans="1:81" s="105" customFormat="1" ht="16.95" customHeight="1">
      <c r="A33" s="302" t="s">
        <v>58</v>
      </c>
      <c r="B33" s="303"/>
      <c r="C33" s="137"/>
      <c r="D33" s="239"/>
      <c r="E33" s="239"/>
      <c r="F33" s="304"/>
      <c r="G33" s="129"/>
      <c r="H33" s="129">
        <f>SUM(H34:P34)-E34</f>
        <v>0</v>
      </c>
      <c r="I33" s="129"/>
      <c r="J33" s="129"/>
      <c r="K33" s="129"/>
      <c r="L33" s="239"/>
      <c r="M33" s="239"/>
      <c r="N33" s="239"/>
      <c r="O33" s="239"/>
      <c r="P33" s="240"/>
      <c r="Q33" s="44"/>
      <c r="R33" s="44"/>
      <c r="S33" s="44"/>
      <c r="T33" s="44"/>
      <c r="U33" s="44"/>
      <c r="V33" s="44"/>
      <c r="W33" s="44"/>
      <c r="X33" s="44"/>
      <c r="Y33" s="44"/>
      <c r="Z33" s="44"/>
      <c r="AA33" s="44"/>
      <c r="AB33" s="46"/>
      <c r="AC33" s="47"/>
      <c r="AD33" s="47"/>
      <c r="AE33" s="47"/>
      <c r="AF33" s="44"/>
      <c r="AG33" s="44"/>
      <c r="AH33" s="44"/>
      <c r="AI33" s="44"/>
      <c r="AJ33" s="44"/>
      <c r="AK33" s="44"/>
      <c r="AL33" s="83"/>
      <c r="AM33" s="312"/>
      <c r="AN33" s="290"/>
      <c r="AO33" s="291"/>
      <c r="AQ33" s="291"/>
    </row>
    <row r="34" spans="1:81" s="105" customFormat="1" ht="32.4" customHeight="1">
      <c r="A34" s="238" t="s">
        <v>59</v>
      </c>
      <c r="B34" s="313" t="s">
        <v>133</v>
      </c>
      <c r="C34" s="128" t="s">
        <v>60</v>
      </c>
      <c r="D34" s="239">
        <f>'Cuadro 1'!E34</f>
        <v>163311341.50172794</v>
      </c>
      <c r="E34" s="239">
        <f>'Cuadro 2'!E34</f>
        <v>41967524.976437323</v>
      </c>
      <c r="F34" s="287" t="s">
        <v>25</v>
      </c>
      <c r="G34" s="239">
        <v>0</v>
      </c>
      <c r="H34" s="239">
        <f>17318639/P52</f>
        <v>108819.59786365063</v>
      </c>
      <c r="I34" s="239">
        <f>1216372948/P52</f>
        <v>7642934.0119384229</v>
      </c>
      <c r="J34" s="239">
        <f>1118131105/P52</f>
        <v>7025643.135406849</v>
      </c>
      <c r="K34" s="239">
        <f>1399114822/P52</f>
        <v>8791170.7320138235</v>
      </c>
      <c r="L34" s="239">
        <f>549543611/P52</f>
        <v>3452991.5865535657</v>
      </c>
      <c r="M34" s="239">
        <f>1191255844/P52</f>
        <v>7485113.6914860196</v>
      </c>
      <c r="N34" s="239">
        <f>754003013/P52</f>
        <v>4737687.7976751495</v>
      </c>
      <c r="O34" s="239">
        <f>(28295782+402356216)/P52</f>
        <v>2705950.3487276156</v>
      </c>
      <c r="P34" s="240">
        <f>+'Cuadro 2'!H34</f>
        <v>17214.074772227457</v>
      </c>
      <c r="Q34" s="44" t="s">
        <v>25</v>
      </c>
      <c r="R34" s="44" t="s">
        <v>25</v>
      </c>
      <c r="S34" s="44">
        <v>6.9999999999999999E-4</v>
      </c>
      <c r="T34" s="44">
        <v>4.7500000000000001E-2</v>
      </c>
      <c r="U34" s="44">
        <v>9.0499999999999997E-2</v>
      </c>
      <c r="V34" s="44">
        <v>0.14430000000000001</v>
      </c>
      <c r="W34" s="44">
        <v>0.16550000000000001</v>
      </c>
      <c r="X34" s="44">
        <v>0.21129999999999999</v>
      </c>
      <c r="Y34" s="44">
        <v>0.24030000000000001</v>
      </c>
      <c r="Z34" s="44">
        <v>0.25690000000000002</v>
      </c>
      <c r="AA34" s="47">
        <f>+'Cuadro 2'!E34/'Cuadro 2'!D34</f>
        <v>0.25697863106459928</v>
      </c>
      <c r="AB34" s="45" t="s">
        <v>25</v>
      </c>
      <c r="AC34" s="44">
        <v>2.5000000000000001E-3</v>
      </c>
      <c r="AD34" s="44">
        <v>1.6500000000000001E-2</v>
      </c>
      <c r="AE34" s="288">
        <v>0.1084</v>
      </c>
      <c r="AF34" s="44">
        <v>0.1676</v>
      </c>
      <c r="AG34" s="44">
        <v>0.25669999999999998</v>
      </c>
      <c r="AH34" s="44">
        <v>0.3014</v>
      </c>
      <c r="AI34" s="44">
        <v>0.35139999999999999</v>
      </c>
      <c r="AJ34" s="44">
        <v>0.42599999999999999</v>
      </c>
      <c r="AK34" s="44">
        <v>0.50829999999999997</v>
      </c>
      <c r="AL34" s="83">
        <v>0.51219999999999999</v>
      </c>
      <c r="AM34" s="289">
        <v>2</v>
      </c>
      <c r="AN34" s="290"/>
      <c r="AO34" s="291"/>
      <c r="AQ34" s="291"/>
    </row>
    <row r="35" spans="1:81" s="105" customFormat="1" ht="13.95" customHeight="1">
      <c r="A35" s="296"/>
      <c r="B35" s="303"/>
      <c r="C35" s="137"/>
      <c r="D35" s="244">
        <f t="shared" ref="D35:P35" si="3">SUM(D34:D34)</f>
        <v>163311341.50172794</v>
      </c>
      <c r="E35" s="244">
        <f t="shared" si="3"/>
        <v>41967524.976437323</v>
      </c>
      <c r="F35" s="298">
        <f t="shared" si="3"/>
        <v>0</v>
      </c>
      <c r="G35" s="141">
        <f t="shared" si="3"/>
        <v>0</v>
      </c>
      <c r="H35" s="141">
        <f t="shared" si="3"/>
        <v>108819.59786365063</v>
      </c>
      <c r="I35" s="141">
        <f t="shared" si="3"/>
        <v>7642934.0119384229</v>
      </c>
      <c r="J35" s="141">
        <f t="shared" si="3"/>
        <v>7025643.135406849</v>
      </c>
      <c r="K35" s="141">
        <f t="shared" si="3"/>
        <v>8791170.7320138235</v>
      </c>
      <c r="L35" s="141">
        <f t="shared" si="3"/>
        <v>3452991.5865535657</v>
      </c>
      <c r="M35" s="141">
        <f t="shared" si="3"/>
        <v>7485113.6914860196</v>
      </c>
      <c r="N35" s="141">
        <f t="shared" si="3"/>
        <v>4737687.7976751495</v>
      </c>
      <c r="O35" s="141">
        <f t="shared" si="3"/>
        <v>2705950.3487276156</v>
      </c>
      <c r="P35" s="299">
        <f t="shared" si="3"/>
        <v>17214.074772227457</v>
      </c>
      <c r="Q35" s="49"/>
      <c r="R35" s="49"/>
      <c r="S35" s="49"/>
      <c r="T35" s="49"/>
      <c r="U35" s="49"/>
      <c r="V35" s="49"/>
      <c r="W35" s="49"/>
      <c r="X35" s="49"/>
      <c r="Y35" s="49"/>
      <c r="Z35" s="49"/>
      <c r="AA35" s="49"/>
      <c r="AB35" s="45"/>
      <c r="AC35" s="44"/>
      <c r="AD35" s="44"/>
      <c r="AE35" s="44"/>
      <c r="AF35" s="44"/>
      <c r="AG35" s="44"/>
      <c r="AH35" s="44"/>
      <c r="AI35" s="44"/>
      <c r="AJ35" s="44"/>
      <c r="AK35" s="44"/>
      <c r="AL35" s="83"/>
      <c r="AM35" s="314"/>
      <c r="AN35" s="290"/>
    </row>
    <row r="36" spans="1:81" ht="13.95" customHeight="1">
      <c r="A36" s="315"/>
      <c r="B36" s="316"/>
      <c r="C36" s="317"/>
      <c r="D36" s="244"/>
      <c r="E36" s="244"/>
      <c r="F36" s="298"/>
      <c r="G36" s="244"/>
      <c r="H36" s="244"/>
      <c r="I36" s="244"/>
      <c r="J36" s="244"/>
      <c r="K36" s="244"/>
      <c r="L36" s="244"/>
      <c r="M36" s="244"/>
      <c r="N36" s="244"/>
      <c r="O36" s="244"/>
      <c r="P36" s="245"/>
      <c r="Q36" s="49"/>
      <c r="R36" s="49"/>
      <c r="S36" s="49"/>
      <c r="T36" s="49"/>
      <c r="U36" s="49"/>
      <c r="V36" s="49"/>
      <c r="W36" s="49"/>
      <c r="X36" s="49"/>
      <c r="Y36" s="49"/>
      <c r="Z36" s="49"/>
      <c r="AA36" s="49"/>
      <c r="AB36" s="45"/>
      <c r="AC36" s="44"/>
      <c r="AD36" s="44"/>
      <c r="AE36" s="44"/>
      <c r="AF36" s="44"/>
      <c r="AG36" s="44"/>
      <c r="AH36" s="44"/>
      <c r="AI36" s="44"/>
      <c r="AJ36" s="44"/>
      <c r="AK36" s="44"/>
      <c r="AL36" s="83"/>
      <c r="AM36" s="314"/>
      <c r="AN36" s="291"/>
      <c r="BV36" s="202"/>
      <c r="BW36" s="202"/>
      <c r="BX36" s="202"/>
      <c r="BY36" s="202"/>
      <c r="BZ36" s="202"/>
      <c r="CA36" s="202"/>
      <c r="CB36" s="202"/>
      <c r="CC36" s="202"/>
    </row>
    <row r="37" spans="1:81" ht="13.95" customHeight="1">
      <c r="A37" s="248" t="s">
        <v>62</v>
      </c>
      <c r="B37" s="318"/>
      <c r="C37" s="255"/>
      <c r="D37" s="244">
        <f t="shared" ref="D37:P37" si="4">D17+D26+D31+D35</f>
        <v>3069758541.791728</v>
      </c>
      <c r="E37" s="244">
        <f t="shared" si="4"/>
        <v>1212136268.5064373</v>
      </c>
      <c r="F37" s="319">
        <f t="shared" si="4"/>
        <v>5200000</v>
      </c>
      <c r="G37" s="320">
        <f t="shared" si="4"/>
        <v>48000000</v>
      </c>
      <c r="H37" s="320">
        <f t="shared" si="4"/>
        <v>120108819.59786364</v>
      </c>
      <c r="I37" s="320">
        <f t="shared" si="4"/>
        <v>25593309.081938423</v>
      </c>
      <c r="J37" s="320">
        <f t="shared" si="4"/>
        <v>55399752.375406846</v>
      </c>
      <c r="K37" s="320">
        <f t="shared" si="4"/>
        <v>88347382.222013816</v>
      </c>
      <c r="L37" s="320">
        <f t="shared" si="4"/>
        <v>118280454.46655357</v>
      </c>
      <c r="M37" s="320">
        <f t="shared" si="4"/>
        <v>82132263.711486012</v>
      </c>
      <c r="N37" s="320">
        <f t="shared" si="4"/>
        <v>200614394.48767516</v>
      </c>
      <c r="O37" s="320">
        <f t="shared" si="4"/>
        <v>450647298.26872766</v>
      </c>
      <c r="P37" s="321">
        <f t="shared" si="4"/>
        <v>17812594.294772226</v>
      </c>
      <c r="Q37" s="49"/>
      <c r="R37" s="49"/>
      <c r="S37" s="51"/>
      <c r="T37" s="51"/>
      <c r="U37" s="51"/>
      <c r="V37" s="51"/>
      <c r="W37" s="51"/>
      <c r="X37" s="51"/>
      <c r="Y37" s="51"/>
      <c r="Z37" s="51"/>
      <c r="AA37" s="51"/>
      <c r="AB37" s="53"/>
      <c r="AC37" s="52"/>
      <c r="AD37" s="52"/>
      <c r="AE37" s="47"/>
      <c r="AF37" s="47"/>
      <c r="AG37" s="47"/>
      <c r="AH37" s="47"/>
      <c r="AI37" s="47"/>
      <c r="AJ37" s="47"/>
      <c r="AK37" s="47"/>
      <c r="AL37" s="137"/>
      <c r="AM37" s="277"/>
      <c r="BV37" s="202"/>
      <c r="BW37" s="202"/>
      <c r="BX37" s="202"/>
      <c r="BY37" s="202"/>
      <c r="BZ37" s="202"/>
      <c r="CA37" s="202"/>
      <c r="CB37" s="202"/>
      <c r="CC37" s="202"/>
    </row>
    <row r="38" spans="1:81" s="329" customFormat="1" ht="13.95" customHeight="1" thickBot="1">
      <c r="A38" s="322"/>
      <c r="B38" s="323"/>
      <c r="C38" s="324"/>
      <c r="D38" s="325"/>
      <c r="E38" s="325"/>
      <c r="F38" s="326"/>
      <c r="G38" s="250"/>
      <c r="H38" s="250"/>
      <c r="I38" s="250"/>
      <c r="J38" s="250"/>
      <c r="K38" s="250"/>
      <c r="L38" s="250"/>
      <c r="M38" s="250"/>
      <c r="N38" s="250"/>
      <c r="O38" s="250"/>
      <c r="P38" s="251"/>
      <c r="Q38" s="54"/>
      <c r="R38" s="54"/>
      <c r="S38" s="55"/>
      <c r="T38" s="55"/>
      <c r="U38" s="55"/>
      <c r="V38" s="55"/>
      <c r="W38" s="55"/>
      <c r="X38" s="55"/>
      <c r="Y38" s="55"/>
      <c r="Z38" s="55"/>
      <c r="AA38" s="55"/>
      <c r="AB38" s="56"/>
      <c r="AC38" s="57"/>
      <c r="AD38" s="57"/>
      <c r="AE38" s="58"/>
      <c r="AF38" s="58"/>
      <c r="AG38" s="58"/>
      <c r="AH38" s="58"/>
      <c r="AI38" s="58"/>
      <c r="AJ38" s="58"/>
      <c r="AK38" s="58"/>
      <c r="AL38" s="327"/>
      <c r="AM38" s="328"/>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6"/>
      <c r="BT38" s="136"/>
      <c r="BU38" s="136"/>
    </row>
    <row r="39" spans="1:81" ht="13.95" customHeight="1">
      <c r="A39" s="177" t="s">
        <v>63</v>
      </c>
      <c r="B39" s="329"/>
      <c r="C39" s="329"/>
      <c r="E39" s="262"/>
      <c r="F39" s="329"/>
      <c r="G39" s="329"/>
      <c r="H39" s="329"/>
      <c r="I39" s="177"/>
      <c r="J39" s="177"/>
      <c r="K39" s="177"/>
      <c r="L39" s="177"/>
      <c r="M39" s="177"/>
      <c r="N39" s="177"/>
      <c r="O39" s="177"/>
      <c r="P39" s="177"/>
      <c r="Q39" s="177"/>
      <c r="R39" s="177"/>
      <c r="S39" s="177"/>
      <c r="T39" s="177"/>
      <c r="U39" s="177"/>
      <c r="V39" s="177"/>
      <c r="W39" s="177"/>
      <c r="X39" s="177"/>
      <c r="Y39" s="177"/>
      <c r="Z39" s="177"/>
      <c r="AA39" s="177"/>
      <c r="AB39" s="177"/>
      <c r="AC39" s="177"/>
      <c r="AD39" s="329"/>
      <c r="AE39" s="329"/>
      <c r="AF39" s="329"/>
      <c r="AG39" s="329"/>
      <c r="AH39" s="329"/>
      <c r="AI39" s="329"/>
      <c r="AJ39" s="329"/>
      <c r="AK39" s="329"/>
      <c r="AL39" s="330"/>
    </row>
    <row r="40" spans="1:81" ht="13.95" customHeight="1">
      <c r="A40" s="202"/>
      <c r="B40" s="202"/>
      <c r="H40" s="329"/>
      <c r="I40" s="59"/>
      <c r="J40" s="59"/>
      <c r="K40" s="59"/>
      <c r="L40" s="59"/>
      <c r="M40" s="59"/>
      <c r="N40" s="59"/>
      <c r="O40" s="59"/>
      <c r="P40" s="59"/>
      <c r="Q40" s="59"/>
      <c r="R40" s="59"/>
      <c r="S40" s="59"/>
      <c r="T40" s="59"/>
      <c r="U40" s="59"/>
      <c r="V40" s="59"/>
      <c r="W40" s="59"/>
      <c r="X40" s="59"/>
      <c r="Y40" s="59"/>
      <c r="Z40" s="59"/>
      <c r="AA40" s="59"/>
      <c r="AB40" s="177"/>
      <c r="AC40" s="177"/>
      <c r="AD40" s="329"/>
      <c r="AE40" s="329"/>
      <c r="AF40" s="329"/>
      <c r="AG40" s="329"/>
      <c r="AH40" s="329"/>
      <c r="AI40" s="329"/>
      <c r="AJ40" s="329"/>
      <c r="AK40" s="329"/>
      <c r="AL40" s="330"/>
    </row>
    <row r="41" spans="1:81" ht="13.95" customHeight="1">
      <c r="A41" s="189" t="s">
        <v>64</v>
      </c>
      <c r="B41" s="331"/>
      <c r="C41" s="256"/>
      <c r="D41" s="256"/>
      <c r="E41" s="256"/>
      <c r="F41" s="256"/>
      <c r="G41" s="256"/>
      <c r="I41" s="332"/>
      <c r="J41" s="332"/>
      <c r="K41" s="332"/>
      <c r="L41" s="332"/>
      <c r="M41" s="332"/>
      <c r="N41" s="332"/>
      <c r="O41" s="332"/>
      <c r="P41" s="332"/>
      <c r="Q41" s="332"/>
      <c r="R41" s="332"/>
      <c r="S41" s="332"/>
      <c r="T41" s="332"/>
      <c r="U41" s="332"/>
      <c r="V41" s="332"/>
      <c r="W41" s="332"/>
      <c r="X41" s="332"/>
      <c r="Y41" s="332"/>
      <c r="Z41" s="332"/>
      <c r="AA41" s="332"/>
    </row>
    <row r="42" spans="1:81" s="256" customFormat="1" ht="13.95" customHeight="1">
      <c r="A42" s="333" t="s">
        <v>115</v>
      </c>
      <c r="B42" s="333"/>
      <c r="C42" s="333"/>
      <c r="D42" s="333"/>
      <c r="E42" s="333"/>
      <c r="F42" s="333"/>
      <c r="G42" s="333"/>
      <c r="I42" s="257"/>
      <c r="J42" s="167"/>
      <c r="K42" s="167"/>
      <c r="L42" s="167"/>
      <c r="M42" s="167"/>
      <c r="N42" s="167"/>
      <c r="O42" s="167"/>
      <c r="P42" s="167"/>
      <c r="Q42" s="167"/>
      <c r="R42" s="167"/>
      <c r="S42" s="167"/>
      <c r="T42" s="167"/>
      <c r="U42" s="167"/>
      <c r="V42" s="167"/>
      <c r="W42" s="167"/>
      <c r="X42" s="167"/>
      <c r="Y42" s="167"/>
      <c r="Z42" s="167"/>
      <c r="AA42" s="167"/>
      <c r="AB42" s="167"/>
      <c r="AC42" s="167"/>
      <c r="AD42" s="60"/>
      <c r="AL42" s="317"/>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4"/>
      <c r="BR42" s="134"/>
      <c r="BS42" s="134"/>
      <c r="BT42" s="134"/>
      <c r="BU42" s="134"/>
      <c r="BV42" s="134"/>
      <c r="BW42" s="134"/>
      <c r="BX42" s="134"/>
      <c r="BY42" s="134"/>
      <c r="BZ42" s="134"/>
      <c r="CA42" s="134"/>
      <c r="CB42" s="134"/>
      <c r="CC42" s="134"/>
    </row>
    <row r="43" spans="1:81" s="334" customFormat="1" ht="16.8" customHeight="1">
      <c r="A43" s="334" t="s">
        <v>134</v>
      </c>
      <c r="H43" s="335"/>
      <c r="I43" s="335"/>
      <c r="J43" s="335"/>
      <c r="K43" s="335"/>
      <c r="L43" s="335"/>
      <c r="M43" s="335"/>
      <c r="N43" s="335"/>
      <c r="O43" s="335"/>
      <c r="P43" s="335"/>
      <c r="Q43" s="335"/>
      <c r="R43" s="335"/>
      <c r="S43" s="335"/>
      <c r="T43" s="335"/>
      <c r="U43" s="335"/>
      <c r="V43" s="335"/>
      <c r="W43" s="335"/>
      <c r="X43" s="335"/>
      <c r="Y43" s="335"/>
      <c r="Z43" s="335"/>
      <c r="AA43" s="335"/>
      <c r="AB43" s="335"/>
      <c r="AC43" s="335"/>
      <c r="AD43" s="335"/>
      <c r="AE43" s="335"/>
      <c r="AF43" s="335"/>
      <c r="AG43" s="335"/>
      <c r="AH43" s="335"/>
      <c r="AI43" s="335"/>
      <c r="AJ43" s="335"/>
      <c r="AK43" s="335"/>
      <c r="AL43" s="335"/>
      <c r="AM43" s="335"/>
    </row>
    <row r="44" spans="1:81" s="334" customFormat="1" ht="16.8" customHeight="1">
      <c r="A44" s="336" t="s">
        <v>116</v>
      </c>
      <c r="B44" s="336"/>
      <c r="C44" s="336"/>
      <c r="D44" s="336"/>
      <c r="E44" s="336"/>
      <c r="F44" s="336"/>
      <c r="G44" s="336"/>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row>
    <row r="45" spans="1:81" s="256" customFormat="1" ht="16.8" customHeight="1">
      <c r="A45" s="134" t="s">
        <v>136</v>
      </c>
      <c r="B45" s="186"/>
      <c r="C45" s="186"/>
      <c r="D45" s="333"/>
      <c r="E45" s="333"/>
      <c r="F45" s="333"/>
      <c r="G45" s="333"/>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row>
    <row r="46" spans="1:81" s="256" customFormat="1" ht="16.8" customHeight="1">
      <c r="A46" s="334" t="s">
        <v>130</v>
      </c>
      <c r="B46" s="334"/>
      <c r="C46" s="334"/>
      <c r="D46" s="334"/>
      <c r="E46" s="334"/>
      <c r="F46" s="334"/>
      <c r="G46" s="334"/>
      <c r="H46" s="337"/>
      <c r="I46" s="337"/>
      <c r="J46" s="337"/>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127"/>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row>
    <row r="47" spans="1:81" s="334" customFormat="1" ht="16.8" customHeight="1">
      <c r="A47" s="333" t="s">
        <v>131</v>
      </c>
      <c r="B47" s="333"/>
      <c r="C47" s="333"/>
      <c r="D47" s="333"/>
      <c r="E47" s="333"/>
      <c r="F47" s="333"/>
      <c r="G47" s="333"/>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row>
    <row r="48" spans="1:81" ht="15" customHeight="1">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row>
    <row r="49" spans="1:81" ht="13.95" customHeight="1">
      <c r="A49" s="189" t="s">
        <v>65</v>
      </c>
    </row>
    <row r="50" spans="1:81" ht="13.8" customHeight="1">
      <c r="A50" s="190" t="s">
        <v>67</v>
      </c>
      <c r="D50" s="339" t="s">
        <v>117</v>
      </c>
      <c r="E50" s="339"/>
      <c r="F50" s="340"/>
      <c r="G50" s="340"/>
      <c r="AA50" s="123"/>
    </row>
    <row r="51" spans="1:81" ht="13.95" customHeight="1">
      <c r="A51" s="202"/>
      <c r="B51" s="202"/>
      <c r="D51" s="340"/>
      <c r="E51" s="340"/>
      <c r="F51" s="341">
        <v>2015</v>
      </c>
      <c r="G51" s="341">
        <v>2016</v>
      </c>
      <c r="H51" s="341">
        <v>2017</v>
      </c>
      <c r="I51" s="342">
        <v>2018</v>
      </c>
      <c r="J51" s="342">
        <v>2019</v>
      </c>
      <c r="K51" s="342">
        <v>2020</v>
      </c>
      <c r="L51" s="343"/>
      <c r="M51" s="343"/>
      <c r="N51" s="343"/>
      <c r="O51" s="343"/>
      <c r="P51" s="343" t="s">
        <v>118</v>
      </c>
      <c r="Q51" s="343"/>
      <c r="R51" s="343"/>
      <c r="S51" s="343"/>
      <c r="T51" s="343"/>
      <c r="U51" s="344"/>
      <c r="V51" s="344"/>
      <c r="W51" s="344"/>
      <c r="X51" s="344"/>
      <c r="Y51" s="344"/>
      <c r="Z51" s="344"/>
      <c r="AA51" s="202"/>
      <c r="AB51" s="202"/>
      <c r="AC51" s="202"/>
      <c r="AF51" s="317"/>
      <c r="AG51" s="317"/>
      <c r="AH51" s="317"/>
      <c r="AI51" s="317"/>
      <c r="AJ51" s="317"/>
      <c r="AK51" s="317"/>
      <c r="AL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2"/>
      <c r="BR51" s="202"/>
      <c r="BS51" s="202"/>
      <c r="BT51" s="202"/>
      <c r="BU51" s="202"/>
      <c r="BV51" s="202"/>
      <c r="BW51" s="202"/>
      <c r="BX51" s="202"/>
      <c r="BY51" s="202"/>
      <c r="BZ51" s="202"/>
      <c r="CA51" s="202"/>
      <c r="CB51" s="202"/>
      <c r="CC51" s="202"/>
    </row>
    <row r="52" spans="1:81" ht="13.95" customHeight="1">
      <c r="A52" s="202"/>
      <c r="B52" s="202"/>
      <c r="D52" s="339"/>
      <c r="E52" s="339" t="s">
        <v>119</v>
      </c>
      <c r="F52" s="74">
        <v>1.0862000000000001</v>
      </c>
      <c r="G52" s="74">
        <v>1.0517000000000001</v>
      </c>
      <c r="H52" s="74">
        <v>1.2004999999999999</v>
      </c>
      <c r="I52" s="74">
        <v>1.1445000000000001</v>
      </c>
      <c r="J52" s="74">
        <v>1.1237999999999999</v>
      </c>
      <c r="K52" s="74">
        <v>1.2281</v>
      </c>
      <c r="L52" s="75"/>
      <c r="M52" s="75"/>
      <c r="N52" s="75" t="s">
        <v>120</v>
      </c>
      <c r="O52" s="75"/>
      <c r="P52" s="75">
        <v>159.15</v>
      </c>
      <c r="Q52" s="75"/>
      <c r="R52" s="75"/>
      <c r="S52" s="75"/>
      <c r="T52" s="75"/>
      <c r="U52" s="76"/>
      <c r="V52" s="76"/>
      <c r="W52" s="76"/>
      <c r="X52" s="76"/>
      <c r="Y52" s="76"/>
      <c r="Z52" s="76"/>
      <c r="AA52" s="202"/>
      <c r="AB52" s="202"/>
      <c r="AC52" s="202"/>
      <c r="AF52" s="317"/>
      <c r="AG52" s="317"/>
      <c r="AH52" s="317"/>
      <c r="AI52" s="317"/>
      <c r="AJ52" s="317"/>
      <c r="AK52" s="317"/>
      <c r="AL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2"/>
      <c r="BR52" s="202"/>
      <c r="BS52" s="202"/>
      <c r="BT52" s="202"/>
      <c r="BU52" s="202"/>
      <c r="BV52" s="202"/>
      <c r="BW52" s="202"/>
      <c r="BX52" s="202"/>
      <c r="BY52" s="202"/>
      <c r="BZ52" s="202"/>
      <c r="CA52" s="202"/>
      <c r="CB52" s="202"/>
      <c r="CC52" s="202"/>
    </row>
    <row r="53" spans="1:81">
      <c r="B53" s="202"/>
      <c r="D53" s="339"/>
      <c r="E53" s="339" t="s">
        <v>121</v>
      </c>
      <c r="F53" s="74">
        <v>120.22</v>
      </c>
      <c r="G53" s="74">
        <v>116.96</v>
      </c>
      <c r="H53" s="74">
        <v>112.69</v>
      </c>
      <c r="I53" s="74">
        <v>110.03</v>
      </c>
      <c r="J53" s="74">
        <v>108.5</v>
      </c>
      <c r="K53" s="74">
        <v>103.07</v>
      </c>
      <c r="L53" s="75"/>
      <c r="M53" s="75"/>
      <c r="N53" s="75" t="s">
        <v>122</v>
      </c>
      <c r="O53" s="75"/>
      <c r="P53" s="75">
        <v>1.1517999999999999</v>
      </c>
      <c r="Q53" s="77"/>
      <c r="R53" s="77"/>
      <c r="S53" s="77"/>
      <c r="T53" s="77"/>
      <c r="U53" s="77"/>
      <c r="V53" s="77"/>
      <c r="W53" s="77"/>
      <c r="X53" s="77"/>
      <c r="Y53" s="77"/>
      <c r="Z53" s="77"/>
      <c r="AA53" s="202"/>
      <c r="AB53" s="202"/>
      <c r="AC53" s="202"/>
      <c r="AF53" s="317"/>
      <c r="AG53" s="317"/>
      <c r="AH53" s="317"/>
      <c r="AI53" s="317"/>
      <c r="AJ53" s="317"/>
      <c r="AK53" s="317"/>
      <c r="AL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2"/>
      <c r="BR53" s="202"/>
      <c r="BS53" s="202"/>
      <c r="BT53" s="202"/>
      <c r="BU53" s="202"/>
      <c r="BV53" s="202"/>
      <c r="BW53" s="202"/>
      <c r="BX53" s="202"/>
      <c r="BY53" s="202"/>
      <c r="BZ53" s="202"/>
      <c r="CA53" s="202"/>
      <c r="CB53" s="202"/>
      <c r="CC53" s="202"/>
    </row>
    <row r="54" spans="1:81" ht="13.95" customHeight="1">
      <c r="B54" s="202"/>
      <c r="D54" s="339"/>
      <c r="E54" s="339" t="s">
        <v>123</v>
      </c>
      <c r="F54" s="74">
        <v>6.4936999999999996</v>
      </c>
      <c r="G54" s="74">
        <v>6.9450000000000003</v>
      </c>
      <c r="H54" s="74">
        <v>6.5068000000000001</v>
      </c>
      <c r="I54" s="74">
        <v>6.8784999999999998</v>
      </c>
      <c r="J54" s="74">
        <v>6.9615</v>
      </c>
      <c r="K54" s="74">
        <v>6.5350999999999999</v>
      </c>
      <c r="L54" s="75"/>
      <c r="M54" s="78"/>
      <c r="N54" s="78"/>
      <c r="O54" s="78"/>
      <c r="P54" s="78"/>
      <c r="Q54" s="75"/>
      <c r="R54" s="75"/>
      <c r="S54" s="75"/>
      <c r="T54" s="75"/>
      <c r="U54" s="75"/>
      <c r="V54" s="75"/>
      <c r="W54" s="75"/>
      <c r="X54" s="75"/>
      <c r="Y54" s="75"/>
      <c r="Z54" s="75"/>
      <c r="AA54" s="202"/>
      <c r="AB54" s="202"/>
      <c r="AC54" s="202"/>
      <c r="AF54" s="317"/>
      <c r="AG54" s="317"/>
      <c r="AH54" s="317"/>
      <c r="AI54" s="317"/>
      <c r="AJ54" s="317"/>
      <c r="AK54" s="317"/>
      <c r="AL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2"/>
      <c r="BR54" s="202"/>
      <c r="BS54" s="202"/>
      <c r="BT54" s="202"/>
      <c r="BU54" s="202"/>
      <c r="BV54" s="202"/>
      <c r="BW54" s="202"/>
      <c r="BX54" s="202"/>
      <c r="BY54" s="202"/>
      <c r="BZ54" s="202"/>
      <c r="CA54" s="202"/>
      <c r="CB54" s="202"/>
      <c r="CC54" s="202"/>
    </row>
    <row r="55" spans="1:81" ht="13.95" customHeight="1">
      <c r="J55" s="230"/>
      <c r="K55" s="230"/>
      <c r="L55" s="230"/>
      <c r="M55" s="230"/>
      <c r="N55" s="230"/>
      <c r="O55" s="230"/>
      <c r="P55" s="230"/>
      <c r="Q55" s="230"/>
      <c r="R55" s="230"/>
      <c r="S55" s="230"/>
      <c r="T55" s="230"/>
    </row>
    <row r="56" spans="1:81" ht="13.95" customHeight="1">
      <c r="L56" s="230"/>
      <c r="M56" s="230"/>
      <c r="N56" s="230"/>
      <c r="O56" s="230"/>
      <c r="P56" s="230"/>
      <c r="Q56" s="230"/>
      <c r="R56" s="230"/>
      <c r="S56" s="230"/>
      <c r="T56" s="230"/>
    </row>
    <row r="57" spans="1:81" ht="13.95" customHeight="1">
      <c r="L57" s="230"/>
      <c r="M57" s="230"/>
      <c r="N57" s="230"/>
      <c r="O57" s="230"/>
      <c r="P57" s="230"/>
      <c r="Q57" s="230"/>
      <c r="R57" s="230"/>
      <c r="S57" s="230"/>
      <c r="T57" s="230"/>
    </row>
    <row r="58" spans="1:81" ht="13.95" customHeight="1">
      <c r="L58" s="230"/>
      <c r="M58" s="230"/>
      <c r="N58" s="230"/>
      <c r="O58" s="230"/>
      <c r="P58" s="230"/>
      <c r="Q58" s="230"/>
      <c r="R58" s="230"/>
      <c r="S58" s="230"/>
      <c r="T58" s="230"/>
    </row>
    <row r="59" spans="1:81" ht="13.95" customHeight="1">
      <c r="L59" s="230"/>
      <c r="M59" s="230"/>
      <c r="N59" s="230"/>
      <c r="O59" s="230"/>
      <c r="P59" s="345"/>
      <c r="Q59" s="346"/>
      <c r="R59" s="230"/>
      <c r="S59" s="230"/>
      <c r="T59" s="230"/>
    </row>
    <row r="60" spans="1:81" ht="13.95" customHeight="1">
      <c r="L60" s="230"/>
      <c r="M60" s="230"/>
      <c r="N60" s="230"/>
      <c r="O60" s="230"/>
      <c r="P60" s="230"/>
      <c r="Q60" s="230"/>
      <c r="R60" s="230"/>
      <c r="S60" s="230"/>
      <c r="T60" s="230"/>
    </row>
    <row r="61" spans="1:81" ht="13.95" customHeight="1">
      <c r="L61" s="230"/>
      <c r="M61" s="230"/>
      <c r="N61" s="230"/>
      <c r="O61" s="230"/>
      <c r="P61" s="230"/>
      <c r="Q61" s="230"/>
      <c r="R61" s="230"/>
      <c r="S61" s="230"/>
      <c r="T61" s="230"/>
    </row>
    <row r="62" spans="1:81" ht="13.95" customHeight="1">
      <c r="P62" s="347"/>
      <c r="Q62" s="348"/>
    </row>
    <row r="63" spans="1:81" ht="13.95" customHeight="1"/>
    <row r="64" spans="1:81" ht="13.95" customHeight="1"/>
    <row r="65" spans="9:15" ht="13.95" customHeight="1"/>
    <row r="66" spans="9:15" ht="13.95" customHeight="1"/>
    <row r="67" spans="9:15" ht="13.95" customHeight="1"/>
    <row r="68" spans="9:15">
      <c r="I68" s="202"/>
      <c r="J68" s="202"/>
      <c r="K68" s="202"/>
      <c r="L68" s="202"/>
      <c r="M68" s="202"/>
      <c r="N68" s="202"/>
      <c r="O68" s="202"/>
    </row>
  </sheetData>
  <sheetProtection algorithmName="SHA-512" hashValue="DrGnfRH0SyQp7/SQCpG0dJjGWBmlCg8GSEjBfgYuHU/JbFcKhmE9jyZLSIKz5Y2WbhxVdepYXdoamCHPyY0CNQ==" saltValue="jKeaS3/7SkaFyZzTGKGFog==" spinCount="100000" sheet="1" objects="1" scenarios="1"/>
  <sortState xmlns:xlrd2="http://schemas.microsoft.com/office/spreadsheetml/2017/richdata2" ref="A43:G49">
    <sortCondition ref="A43:A49"/>
  </sortState>
  <mergeCells count="27">
    <mergeCell ref="AG20:AG21"/>
    <mergeCell ref="AB20:AB21"/>
    <mergeCell ref="B7:B8"/>
    <mergeCell ref="C7:C8"/>
    <mergeCell ref="D7:D8"/>
    <mergeCell ref="E7:E8"/>
    <mergeCell ref="F7:P7"/>
    <mergeCell ref="Q7:AA7"/>
    <mergeCell ref="AB7:AL7"/>
    <mergeCell ref="B20:B21"/>
    <mergeCell ref="C20:C21"/>
    <mergeCell ref="AM7:AM8"/>
    <mergeCell ref="A2:AM2"/>
    <mergeCell ref="AJ20:AJ21"/>
    <mergeCell ref="AM20:AM21"/>
    <mergeCell ref="AH20:AH21"/>
    <mergeCell ref="AD20:AD21"/>
    <mergeCell ref="AF20:AF21"/>
    <mergeCell ref="AL20:AL21"/>
    <mergeCell ref="A3:AM3"/>
    <mergeCell ref="A4:AM4"/>
    <mergeCell ref="A5:AM5"/>
    <mergeCell ref="AC20:AC21"/>
    <mergeCell ref="AI20:AI21"/>
    <mergeCell ref="AE20:AE21"/>
    <mergeCell ref="A7:A8"/>
    <mergeCell ref="AK20:AK21"/>
  </mergeCells>
  <phoneticPr fontId="12" type="noConversion"/>
  <conditionalFormatting sqref="AM11:AM16">
    <cfRule type="iconSet" priority="43">
      <iconSet iconSet="3TrafficLights2" showValue="0" reverse="1">
        <cfvo type="percent" val="0"/>
        <cfvo type="num" val="2"/>
        <cfvo type="num" val="3"/>
      </iconSet>
    </cfRule>
    <cfRule type="cellIs" dxfId="4" priority="44" operator="equal">
      <formula>1</formula>
    </cfRule>
    <cfRule type="iconSet" priority="45">
      <iconSet iconSet="3TrafficLights2">
        <cfvo type="percent" val="0"/>
        <cfvo type="percent" val="33"/>
        <cfvo type="percent" val="67"/>
      </iconSet>
    </cfRule>
  </conditionalFormatting>
  <conditionalFormatting sqref="AM19:AM20 AM22:AM25">
    <cfRule type="cellIs" dxfId="3" priority="13" operator="equal">
      <formula>1</formula>
    </cfRule>
  </conditionalFormatting>
  <conditionalFormatting sqref="AM20">
    <cfRule type="iconSet" priority="12">
      <iconSet iconSet="3TrafficLights2" showValue="0" reverse="1">
        <cfvo type="percent" val="0"/>
        <cfvo type="num" val="2"/>
        <cfvo type="num" val="3"/>
      </iconSet>
    </cfRule>
    <cfRule type="iconSet" priority="14">
      <iconSet iconSet="3TrafficLights2">
        <cfvo type="percent" val="0"/>
        <cfvo type="percent" val="33"/>
        <cfvo type="percent" val="67"/>
      </iconSet>
    </cfRule>
  </conditionalFormatting>
  <conditionalFormatting sqref="AM22:AM25 AM19">
    <cfRule type="iconSet" priority="50">
      <iconSet iconSet="3TrafficLights2" showValue="0" reverse="1">
        <cfvo type="percent" val="0"/>
        <cfvo type="num" val="2"/>
        <cfvo type="num" val="3"/>
      </iconSet>
    </cfRule>
    <cfRule type="iconSet" priority="51">
      <iconSet iconSet="3TrafficLights2">
        <cfvo type="percent" val="0"/>
        <cfvo type="percent" val="33"/>
        <cfvo type="percent" val="67"/>
      </iconSet>
    </cfRule>
  </conditionalFormatting>
  <conditionalFormatting sqref="AM25">
    <cfRule type="iconSet" priority="3">
      <iconSet iconSet="3TrafficLights2" showValue="0" reverse="1">
        <cfvo type="percent" val="0"/>
        <cfvo type="num" val="2"/>
        <cfvo type="num" val="3"/>
      </iconSet>
    </cfRule>
    <cfRule type="iconSet" priority="5">
      <iconSet iconSet="3TrafficLights2">
        <cfvo type="percent" val="0"/>
        <cfvo type="percent" val="33"/>
        <cfvo type="percent" val="67"/>
      </iconSet>
    </cfRule>
  </conditionalFormatting>
  <conditionalFormatting sqref="AM27:AM30">
    <cfRule type="iconSet" priority="32">
      <iconSet iconSet="3TrafficLights2" showValue="0" reverse="1">
        <cfvo type="percent" val="0"/>
        <cfvo type="num" val="2"/>
        <cfvo type="num" val="3"/>
      </iconSet>
    </cfRule>
    <cfRule type="cellIs" dxfId="2" priority="33" operator="equal">
      <formula>1</formula>
    </cfRule>
    <cfRule type="iconSet" priority="34">
      <iconSet iconSet="3TrafficLights2">
        <cfvo type="percent" val="0"/>
        <cfvo type="percent" val="33"/>
        <cfvo type="percent" val="67"/>
      </iconSet>
    </cfRule>
  </conditionalFormatting>
  <conditionalFormatting sqref="AM32">
    <cfRule type="iconSet" priority="18">
      <iconSet iconSet="3TrafficLights2" showValue="0" reverse="1">
        <cfvo type="percent" val="0"/>
        <cfvo type="num" val="2"/>
        <cfvo type="num" val="3"/>
      </iconSet>
    </cfRule>
    <cfRule type="cellIs" dxfId="1" priority="19" operator="equal">
      <formula>1</formula>
    </cfRule>
    <cfRule type="iconSet" priority="20">
      <iconSet iconSet="3TrafficLights2">
        <cfvo type="percent" val="0"/>
        <cfvo type="percent" val="33"/>
        <cfvo type="percent" val="67"/>
      </iconSet>
    </cfRule>
  </conditionalFormatting>
  <conditionalFormatting sqref="AM34">
    <cfRule type="iconSet" priority="6">
      <iconSet iconSet="3TrafficLights2" showValue="0" reverse="1">
        <cfvo type="percent" val="0"/>
        <cfvo type="num" val="2"/>
        <cfvo type="num" val="3"/>
      </iconSet>
    </cfRule>
    <cfRule type="cellIs" dxfId="0" priority="7" operator="equal">
      <formula>1</formula>
    </cfRule>
    <cfRule type="iconSet" priority="8">
      <iconSet iconSet="3TrafficLights2">
        <cfvo type="percent" val="0"/>
        <cfvo type="percent" val="33"/>
        <cfvo type="percent" val="67"/>
      </iconSet>
    </cfRule>
  </conditionalFormatting>
  <printOptions horizontalCentered="1" verticalCentered="1"/>
  <pageMargins left="0.19685039370078741" right="0.15748031496062992" top="0.19685039370078741" bottom="0.19685039370078741" header="0" footer="0"/>
  <pageSetup scale="26" orientation="landscape" r:id="rId1"/>
  <headerFooter alignWithMargins="0"/>
  <colBreaks count="1" manualBreakCount="1">
    <brk id="38" min="1" max="65" man="1"/>
  </colBreaks>
  <ignoredErrors>
    <ignoredError sqref="D34:E34 T35:T39 D29 D20:E21 AA35:AA36 D11:E15 D22:E22 D23:E24"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FB59FC44D313499F2782CAF08B5DF4" ma:contentTypeVersion="13" ma:contentTypeDescription="Crear nuevo documento." ma:contentTypeScope="" ma:versionID="570d75bbb16f5b4327a5d385b965067a">
  <xsd:schema xmlns:xsd="http://www.w3.org/2001/XMLSchema" xmlns:xs="http://www.w3.org/2001/XMLSchema" xmlns:p="http://schemas.microsoft.com/office/2006/metadata/properties" xmlns:ns2="96e873a4-122f-43ec-943b-fa1cdb45e6da" xmlns:ns3="40e36ec7-59a2-4b08-b036-f52709bde58b" targetNamespace="http://schemas.microsoft.com/office/2006/metadata/properties" ma:root="true" ma:fieldsID="d214a18e8708c416c845974015c65e75" ns2:_="" ns3:_="">
    <xsd:import namespace="96e873a4-122f-43ec-943b-fa1cdb45e6da"/>
    <xsd:import namespace="40e36ec7-59a2-4b08-b036-f52709bde58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e873a4-122f-43ec-943b-fa1cdb45e6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37301049-b90b-4ad5-8634-b2f39309c4b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e36ec7-59a2-4b08-b036-f52709bde58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18189a7-65c2-4593-b7f4-e95340724b28}" ma:internalName="TaxCatchAll" ma:showField="CatchAllData" ma:web="40e36ec7-59a2-4b08-b036-f52709bde58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e873a4-122f-43ec-943b-fa1cdb45e6da">
      <Terms xmlns="http://schemas.microsoft.com/office/infopath/2007/PartnerControls"/>
    </lcf76f155ced4ddcb4097134ff3c332f>
    <TaxCatchAll xmlns="40e36ec7-59a2-4b08-b036-f52709bde5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13FCFE-0AD9-4439-BB58-4EA1D412A2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e873a4-122f-43ec-943b-fa1cdb45e6da"/>
    <ds:schemaRef ds:uri="40e36ec7-59a2-4b08-b036-f52709bde5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41F07B-8A49-4246-97C5-523D91FEA419}">
  <ds:schemaRefs>
    <ds:schemaRef ds:uri="http://schemas.microsoft.com/office/infopath/2007/PartnerControls"/>
    <ds:schemaRef ds:uri="http://purl.org/dc/terms/"/>
    <ds:schemaRef ds:uri="http://purl.org/dc/elements/1.1/"/>
    <ds:schemaRef ds:uri="http://schemas.microsoft.com/office/2006/documentManagement/types"/>
    <ds:schemaRef ds:uri="96e873a4-122f-43ec-943b-fa1cdb45e6da"/>
    <ds:schemaRef ds:uri="http://schemas.openxmlformats.org/package/2006/metadata/core-properties"/>
    <ds:schemaRef ds:uri="http://www.w3.org/XML/1998/namespace"/>
    <ds:schemaRef ds:uri="40e36ec7-59a2-4b08-b036-f52709bde58b"/>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451F6DB-E401-407D-93AB-7E0B8814A543}">
  <ds:schemaRefs>
    <ds:schemaRef ds:uri="http://schemas.microsoft.com/sharepoint/v3/contenttype/forms"/>
  </ds:schemaRefs>
</ds:datastoreItem>
</file>

<file path=docMetadata/LabelInfo.xml><?xml version="1.0" encoding="utf-8"?>
<clbl:labelList xmlns:clbl="http://schemas.microsoft.com/office/2020/mipLabelMetadata">
  <clbl:label id="{86d7f15d-ee0a-4f85-8d7f-2bc9b89bff51}" enabled="0" method="" siteId="{86d7f15d-ee0a-4f85-8d7f-2bc9b89bff5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Índice</vt:lpstr>
      <vt:lpstr>Cuadro 1</vt:lpstr>
      <vt:lpstr>Cuadro 2</vt:lpstr>
      <vt:lpstr>Cuadro 3</vt:lpstr>
      <vt:lpstr>Cuadro 4</vt:lpstr>
      <vt:lpstr>'Cuadro 1'!Área_de_impresión</vt:lpstr>
      <vt:lpstr>'Cuadro 2'!Área_de_impresión</vt:lpstr>
      <vt:lpstr>'Cuadro 3'!Área_de_impresión</vt:lpstr>
      <vt:lpstr>'Cuadro 4'!Área_de_impresión</vt:lpstr>
      <vt:lpstr>'Cuadro 1'!Títulos_a_imprimir</vt:lpstr>
      <vt:lpstr>'Cuadro 2'!Títulos_a_imprimir</vt:lpstr>
    </vt:vector>
  </TitlesOfParts>
  <Manager/>
  <Company>Ministerio de Hacienda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munozcr@hacienda.go.cr;gamboanf@hacienda.go.cr</dc:creator>
  <cp:keywords/>
  <dc:description/>
  <cp:lastModifiedBy>Fabio Gamboa Naranjo</cp:lastModifiedBy>
  <cp:revision/>
  <dcterms:created xsi:type="dcterms:W3CDTF">2004-05-21T17:50:07Z</dcterms:created>
  <dcterms:modified xsi:type="dcterms:W3CDTF">2026-06-09T01:41:32Z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0x01010091FB59FC44D313499F2782CAF08B5DF4</vt:lpwstr>
  </property>
  <property fmtid="{D5CDD505-2E9C-101B-9397-08002B2CF9AE}" pid="3" name="MediaServiceImageTags">
    <vt:lpwstr/>
  </property>
  <property fmtid="{D5CDD505-2E9C-101B-9397-08002B2CF9AE}" pid="4" name="Order">
    <vt:r8>225200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