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illegassj\OneDrive - MH de CR\RESPALDO AÑO 2022 1\AÑO 2025\FEBRERO 2025\Históricos\"/>
    </mc:Choice>
  </mc:AlternateContent>
  <xr:revisionPtr revIDLastSave="0" documentId="13_ncr:1_{BA4DF0F4-06FB-4925-AE89-AEE0E57A93C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. Mensual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DIA1">#REF!</definedName>
    <definedName name="_OCT95" localSheetId="0">'[1]FINANC-95'!$A$1:$D$35</definedName>
    <definedName name="_OCT95">'[2]FINANC-95'!$A$1:$D$35</definedName>
    <definedName name="_Order1" hidden="1">255</definedName>
    <definedName name="_Order2" hidden="1">255</definedName>
    <definedName name="a">[3]PIBCONST!#REF!</definedName>
    <definedName name="AccessDatabase" hidden="1">"C:\Mis documentos\LNMONET.mdb"</definedName>
    <definedName name="_xlnm.Print_Area" localSheetId="0">'Inf. Mensual'!$A$2:$A$35</definedName>
    <definedName name="BEBE" localSheetId="0">#REF!</definedName>
    <definedName name="BEBE">#REF!</definedName>
    <definedName name="cu1_">[4]Cuadro1!#REF!</definedName>
    <definedName name="cu3_">#REF!</definedName>
    <definedName name="cu5_">[5]Cuadro5!#REF!</definedName>
    <definedName name="cuadro2">'[3]TRANS-EXT'!$A$1:$A$84,'[3]TRANS-EXT'!#REF!</definedName>
    <definedName name="cuadroa_" localSheetId="0">#REF!</definedName>
    <definedName name="cuadroa_">#REF!</definedName>
    <definedName name="cuadrob_" localSheetId="0">#REF!</definedName>
    <definedName name="cuadrob_">#REF!</definedName>
    <definedName name="CUASEMA">[6]AGREGACION!#REF!</definedName>
    <definedName name="HUY" localSheetId="0">#REF!</definedName>
    <definedName name="HUY">#REF!</definedName>
    <definedName name="MARI" localSheetId="0">#REF!</definedName>
    <definedName name="MARI">#REF!</definedName>
    <definedName name="tarea1" localSheetId="0">#REF!</definedName>
    <definedName name="tarea1">#REF!</definedName>
    <definedName name="tarea2" localSheetId="0">#REF!</definedName>
    <definedName name="tarea2">#REF!</definedName>
    <definedName name="_xlnm.Print_Titles" localSheetId="0">'Inf. Mensual'!$A:$A,'Inf. Mensual'!$2:$3</definedName>
    <definedName name="version_" localSheetId="0">#REF!</definedName>
    <definedName name="version_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W15" i="1" l="1"/>
  <c r="AW14" i="1" s="1"/>
  <c r="AW21" i="1" s="1"/>
  <c r="AW26" i="1" s="1"/>
  <c r="AW10" i="1"/>
  <c r="AW7" i="1" s="1"/>
  <c r="AV15" i="1"/>
  <c r="AV14" i="1" s="1"/>
  <c r="AV21" i="1" s="1"/>
  <c r="AV26" i="1" s="1"/>
  <c r="AV10" i="1"/>
  <c r="AV7" i="1" s="1"/>
  <c r="AU15" i="1"/>
  <c r="AU14" i="1" s="1"/>
  <c r="AU21" i="1" s="1"/>
  <c r="AU10" i="1"/>
  <c r="AU7" i="1" s="1"/>
  <c r="AT15" i="1"/>
  <c r="AT14" i="1" s="1"/>
  <c r="AT21" i="1" s="1"/>
  <c r="AT10" i="1"/>
  <c r="AT7" i="1" s="1"/>
  <c r="AX15" i="1"/>
  <c r="AT26" i="1" l="1"/>
  <c r="AU26" i="1"/>
  <c r="AS15" i="1"/>
  <c r="AS14" i="1" s="1"/>
  <c r="AS21" i="1" s="1"/>
  <c r="AS10" i="1"/>
  <c r="AS7" i="1" s="1"/>
  <c r="AS26" i="1" l="1"/>
  <c r="AR15" i="1" l="1"/>
  <c r="AR14" i="1" s="1"/>
  <c r="AR21" i="1" s="1"/>
  <c r="AR10" i="1"/>
  <c r="AR7" i="1" s="1"/>
  <c r="AQ15" i="1"/>
  <c r="AQ14" i="1" s="1"/>
  <c r="AQ21" i="1" s="1"/>
  <c r="AQ10" i="1"/>
  <c r="AQ7" i="1" s="1"/>
  <c r="AR26" i="1" l="1"/>
  <c r="AQ26" i="1"/>
  <c r="AP15" i="1"/>
  <c r="AP14" i="1" s="1"/>
  <c r="AP21" i="1" s="1"/>
  <c r="AP10" i="1"/>
  <c r="AP7" i="1" s="1"/>
  <c r="AX14" i="1"/>
  <c r="AX21" i="1" s="1"/>
  <c r="AX10" i="1"/>
  <c r="AX7" i="1" s="1"/>
  <c r="AO15" i="1"/>
  <c r="AO14" i="1" s="1"/>
  <c r="AO21" i="1" s="1"/>
  <c r="AO10" i="1"/>
  <c r="AO7" i="1" s="1"/>
  <c r="AN15" i="1"/>
  <c r="AN14" i="1" s="1"/>
  <c r="AN21" i="1" s="1"/>
  <c r="AN10" i="1"/>
  <c r="AN7" i="1" s="1"/>
  <c r="AP26" i="1" l="1"/>
  <c r="AX26" i="1"/>
  <c r="AN26" i="1"/>
  <c r="AO26" i="1"/>
  <c r="AM15" i="1"/>
  <c r="AM14" i="1" l="1"/>
  <c r="AM21" i="1" s="1"/>
  <c r="AM10" i="1"/>
  <c r="AM7" i="1" s="1"/>
  <c r="AM26" i="1" l="1"/>
  <c r="AL15" i="1"/>
  <c r="AL14" i="1" s="1"/>
  <c r="AL21" i="1" s="1"/>
  <c r="AL11" i="1"/>
  <c r="AL10" i="1" s="1"/>
  <c r="AL7" i="1" s="1"/>
  <c r="AL26" i="1" l="1"/>
  <c r="AK15" i="1" l="1"/>
  <c r="AK14" i="1" s="1"/>
  <c r="AK21" i="1" s="1"/>
  <c r="AK11" i="1"/>
  <c r="AK10" i="1" s="1"/>
  <c r="AK7" i="1" s="1"/>
  <c r="AK26" i="1" l="1"/>
  <c r="AJ11" i="1"/>
  <c r="AJ15" i="1" l="1"/>
  <c r="AJ14" i="1" s="1"/>
  <c r="AJ21" i="1" s="1"/>
  <c r="AJ10" i="1"/>
  <c r="AJ7" i="1" s="1"/>
  <c r="AJ26" i="1" l="1"/>
  <c r="AI15" i="1"/>
  <c r="AI14" i="1" s="1"/>
  <c r="AI21" i="1" s="1"/>
  <c r="AI10" i="1"/>
  <c r="AI7" i="1" s="1"/>
  <c r="AI26" i="1" l="1"/>
  <c r="AF15" i="1"/>
  <c r="AG15" i="1"/>
  <c r="AH15" i="1"/>
  <c r="AF14" i="1" l="1"/>
  <c r="AF21" i="1" s="1"/>
  <c r="AG14" i="1"/>
  <c r="AG21" i="1" s="1"/>
  <c r="AH14" i="1"/>
  <c r="AH21" i="1" s="1"/>
  <c r="AF10" i="1"/>
  <c r="AF7" i="1" s="1"/>
  <c r="AG10" i="1"/>
  <c r="AG7" i="1" s="1"/>
  <c r="AH10" i="1"/>
  <c r="AH7" i="1" s="1"/>
  <c r="AE15" i="1"/>
  <c r="AE14" i="1" s="1"/>
  <c r="AE21" i="1" s="1"/>
  <c r="AE10" i="1"/>
  <c r="AE7" i="1" s="1"/>
  <c r="AG26" i="1" l="1"/>
  <c r="AH26" i="1"/>
  <c r="AF26" i="1"/>
  <c r="AE26" i="1"/>
  <c r="AD15" i="1"/>
  <c r="AD14" i="1" l="1"/>
  <c r="AD21" i="1" s="1"/>
  <c r="AD10" i="1"/>
  <c r="AD7" i="1" s="1"/>
  <c r="AD26" i="1" l="1"/>
  <c r="AC11" i="1" l="1"/>
  <c r="AB15" i="1"/>
  <c r="AB14" i="1" s="1"/>
  <c r="AB21" i="1" s="1"/>
  <c r="AB10" i="1"/>
  <c r="AB7" i="1" s="1"/>
  <c r="AB26" i="1" l="1"/>
  <c r="AA15" i="1"/>
  <c r="AA10" i="1"/>
  <c r="AA7" i="1" s="1"/>
  <c r="AA14" i="1" l="1"/>
  <c r="AA21" i="1" s="1"/>
  <c r="AA26" i="1" s="1"/>
  <c r="AC15" i="1"/>
  <c r="AC14" i="1" s="1"/>
  <c r="AC21" i="1" s="1"/>
  <c r="Z15" i="1"/>
  <c r="Y15" i="1"/>
  <c r="Y14" i="1" l="1"/>
  <c r="Y21" i="1" s="1"/>
  <c r="X15" i="1"/>
  <c r="X14" i="1" s="1"/>
  <c r="X21" i="1" s="1"/>
  <c r="W15" i="1"/>
  <c r="W14" i="1" s="1"/>
  <c r="W21" i="1" s="1"/>
  <c r="V15" i="1"/>
  <c r="V14" i="1" s="1"/>
  <c r="V21" i="1" s="1"/>
  <c r="U15" i="1"/>
  <c r="U14" i="1" s="1"/>
  <c r="U21" i="1" s="1"/>
  <c r="T15" i="1"/>
  <c r="T14" i="1" s="1"/>
  <c r="T21" i="1" s="1"/>
  <c r="S15" i="1"/>
  <c r="S14" i="1" s="1"/>
  <c r="S21" i="1" s="1"/>
  <c r="R15" i="1"/>
  <c r="R14" i="1" s="1"/>
  <c r="R21" i="1" s="1"/>
  <c r="Q15" i="1"/>
  <c r="Q14" i="1" s="1"/>
  <c r="Q21" i="1" s="1"/>
  <c r="P15" i="1"/>
  <c r="P14" i="1" s="1"/>
  <c r="P21" i="1" s="1"/>
  <c r="O15" i="1"/>
  <c r="O14" i="1" s="1"/>
  <c r="O21" i="1" s="1"/>
  <c r="N15" i="1"/>
  <c r="N14" i="1" s="1"/>
  <c r="N21" i="1" s="1"/>
  <c r="Y10" i="1"/>
  <c r="Y7" i="1" s="1"/>
  <c r="X10" i="1"/>
  <c r="X7" i="1" s="1"/>
  <c r="W10" i="1"/>
  <c r="W7" i="1" s="1"/>
  <c r="V10" i="1"/>
  <c r="V7" i="1" s="1"/>
  <c r="U10" i="1"/>
  <c r="T10" i="1"/>
  <c r="T7" i="1" s="1"/>
  <c r="S10" i="1"/>
  <c r="S7" i="1" s="1"/>
  <c r="R10" i="1"/>
  <c r="R7" i="1" s="1"/>
  <c r="Q10" i="1"/>
  <c r="Q7" i="1" s="1"/>
  <c r="P10" i="1"/>
  <c r="P7" i="1" s="1"/>
  <c r="O10" i="1"/>
  <c r="O7" i="1" s="1"/>
  <c r="N10" i="1"/>
  <c r="N7" i="1" s="1"/>
  <c r="U7" i="1"/>
  <c r="U26" i="1" l="1"/>
  <c r="R26" i="1"/>
  <c r="S26" i="1"/>
  <c r="T26" i="1"/>
  <c r="Q26" i="1"/>
  <c r="Y26" i="1"/>
  <c r="N26" i="1"/>
  <c r="O26" i="1"/>
  <c r="W26" i="1"/>
  <c r="V26" i="1"/>
  <c r="P26" i="1"/>
  <c r="X26" i="1"/>
  <c r="AC10" i="1" l="1"/>
  <c r="AC7" i="1" s="1"/>
  <c r="AC26" i="1" s="1"/>
  <c r="Z10" i="1"/>
  <c r="Z7" i="1" s="1"/>
  <c r="Z14" i="1" l="1"/>
  <c r="Z21" i="1" s="1"/>
  <c r="Z26" i="1" s="1"/>
  <c r="M10" i="1"/>
  <c r="M7" i="1" s="1"/>
  <c r="L15" i="1" l="1"/>
  <c r="L14" i="1" s="1"/>
  <c r="L21" i="1" s="1"/>
  <c r="L10" i="1"/>
  <c r="L7" i="1" s="1"/>
  <c r="L26" i="1" l="1"/>
  <c r="M15" i="1"/>
  <c r="M14" i="1" s="1"/>
  <c r="M21" i="1" s="1"/>
  <c r="M26" i="1" l="1"/>
  <c r="K15" i="1"/>
  <c r="K14" i="1" s="1"/>
  <c r="K21" i="1" s="1"/>
  <c r="K10" i="1"/>
  <c r="K7" i="1" s="1"/>
  <c r="K26" i="1" l="1"/>
  <c r="H15" i="1"/>
  <c r="I15" i="1"/>
  <c r="J15" i="1"/>
  <c r="J14" i="1" l="1"/>
  <c r="J21" i="1" s="1"/>
  <c r="J10" i="1" l="1"/>
  <c r="J7" i="1" s="1"/>
  <c r="J26" i="1" s="1"/>
  <c r="I10" i="1" l="1"/>
  <c r="I14" i="1" l="1"/>
  <c r="I21" i="1" s="1"/>
  <c r="I7" i="1"/>
  <c r="I26" i="1" l="1"/>
  <c r="H14" i="1"/>
  <c r="H21" i="1" s="1"/>
  <c r="H10" i="1"/>
  <c r="H7" i="1" s="1"/>
  <c r="H26" i="1" l="1"/>
  <c r="C21" i="1" l="1"/>
  <c r="C15" i="1"/>
  <c r="D15" i="1"/>
  <c r="D14" i="1" s="1"/>
  <c r="D21" i="1" s="1"/>
  <c r="E15" i="1"/>
  <c r="E14" i="1" s="1"/>
  <c r="E21" i="1" s="1"/>
  <c r="F15" i="1"/>
  <c r="F14" i="1" s="1"/>
  <c r="F21" i="1" s="1"/>
  <c r="G15" i="1"/>
  <c r="G14" i="1" s="1"/>
  <c r="G21" i="1" s="1"/>
  <c r="C10" i="1"/>
  <c r="C7" i="1" s="1"/>
  <c r="D10" i="1"/>
  <c r="D7" i="1" s="1"/>
  <c r="E10" i="1"/>
  <c r="E7" i="1" s="1"/>
  <c r="F10" i="1"/>
  <c r="F7" i="1" s="1"/>
  <c r="G10" i="1"/>
  <c r="G7" i="1" s="1"/>
  <c r="C26" i="1" l="1"/>
  <c r="F26" i="1"/>
  <c r="E26" i="1"/>
  <c r="D26" i="1"/>
  <c r="G26" i="1"/>
  <c r="B10" i="1"/>
  <c r="B7" i="1" s="1"/>
  <c r="B21" i="1" l="1"/>
  <c r="B26" i="1" s="1"/>
  <c r="B15" i="1" l="1"/>
</calcChain>
</file>

<file path=xl/sharedStrings.xml><?xml version="1.0" encoding="utf-8"?>
<sst xmlns="http://schemas.openxmlformats.org/spreadsheetml/2006/main" count="72" uniqueCount="36">
  <si>
    <t>Departamento de Regitro y Estadística de la Deuda Públlica</t>
  </si>
  <si>
    <t>Diciembre</t>
  </si>
  <si>
    <t>Enero</t>
  </si>
  <si>
    <t>Febrero</t>
  </si>
  <si>
    <t>Marzo</t>
  </si>
  <si>
    <t xml:space="preserve">Abril </t>
  </si>
  <si>
    <t>Mayo</t>
  </si>
  <si>
    <t>Junio</t>
  </si>
  <si>
    <t>Julio</t>
  </si>
  <si>
    <t>Agosto</t>
  </si>
  <si>
    <t>Setiembre</t>
  </si>
  <si>
    <t>Octubre</t>
  </si>
  <si>
    <t>Noviembre</t>
  </si>
  <si>
    <t xml:space="preserve"> I. DEUDA PUBLICA INTERNA  (1+2)  </t>
  </si>
  <si>
    <t xml:space="preserve"> - Denominada en moneda nacional</t>
  </si>
  <si>
    <t xml:space="preserve">II. DEUDA PÚBLICA EXTERNA </t>
  </si>
  <si>
    <t xml:space="preserve">   Sector Público Financiero</t>
  </si>
  <si>
    <t>Bilateral</t>
  </si>
  <si>
    <t>Comercial</t>
  </si>
  <si>
    <t>Multilateral</t>
  </si>
  <si>
    <t>Bonos</t>
  </si>
  <si>
    <t xml:space="preserve"> - Deuda externa en moneda nacional</t>
  </si>
  <si>
    <t>III. DEUDA PUBLICA TOTAL (I+II)</t>
  </si>
  <si>
    <t>Notas metodológicas:</t>
  </si>
  <si>
    <t xml:space="preserve">1/ Se refiere a la deuda de las instituciones públicas financieras. </t>
  </si>
  <si>
    <t>3/  No incluye deuda privada ni el concepto de residencia.</t>
  </si>
  <si>
    <t>Fuente:  Direccíon Crédito Público.</t>
  </si>
  <si>
    <t>2/  Se utiliza el tipo de cambio del Sector Público no Bancario.</t>
  </si>
  <si>
    <t>Abril</t>
  </si>
  <si>
    <t>Dirección de Crédito Público</t>
  </si>
  <si>
    <t>Historico Mensual de la Deuda Pública del Sector Financiero</t>
  </si>
  <si>
    <t>Septiembre</t>
  </si>
  <si>
    <r>
      <t xml:space="preserve">  2. Del sistema bancario </t>
    </r>
    <r>
      <rPr>
        <b/>
        <vertAlign val="superscript"/>
        <sz val="10"/>
        <rFont val="HendersonSansW00-BasicLight"/>
      </rPr>
      <t xml:space="preserve"> </t>
    </r>
  </si>
  <si>
    <r>
      <t xml:space="preserve">        - Resto del SBN </t>
    </r>
    <r>
      <rPr>
        <vertAlign val="superscript"/>
        <sz val="10"/>
        <rFont val="HendersonSansW00-BasicLight"/>
      </rPr>
      <t xml:space="preserve">    1</t>
    </r>
    <r>
      <rPr>
        <b/>
        <vertAlign val="superscript"/>
        <sz val="10"/>
        <rFont val="HendersonSansW00-BasicLight"/>
      </rPr>
      <t>/</t>
    </r>
  </si>
  <si>
    <r>
      <t xml:space="preserve"> - Deuda externa en dólares</t>
    </r>
    <r>
      <rPr>
        <b/>
        <vertAlign val="superscript"/>
        <sz val="10"/>
        <rFont val="HendersonSansW00-BasicLight"/>
      </rPr>
      <t xml:space="preserve"> </t>
    </r>
  </si>
  <si>
    <r>
      <t xml:space="preserve">  Tipo de cambio    </t>
    </r>
    <r>
      <rPr>
        <vertAlign val="superscript"/>
        <sz val="10"/>
        <rFont val="HendersonSansW00-BasicLight"/>
      </rPr>
      <t xml:space="preserve"> 2</t>
    </r>
    <r>
      <rPr>
        <b/>
        <vertAlign val="superscript"/>
        <sz val="10"/>
        <rFont val="HendersonSansW00-BasicLight"/>
      </rPr>
      <t>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</si>
</sst>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.00_);_(* \(#,##0.00\);_(* &quot;-&quot;??_);_(@_)"/>
    <numFmt numFmtId="165" formatCode="#,##0.0"/>
    <numFmt numFmtId="166" formatCode="_([$€]* #,##0.00_);_([$€]* \(#,##0.00\);_([$€]* &quot;-&quot;??_);_(@_)"/>
    <numFmt numFmtId="167" formatCode="#,##0.00;[Red]#,##0.00"/>
  </numFmts>
  <fonts count="9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name val="HendersonSansW00-BasicLight"/>
    </font>
    <font>
      <b/>
      <sz val="10"/>
      <name val="HendersonSansW00-BasicLight"/>
    </font>
    <font>
      <b/>
      <sz val="10"/>
      <color theme="0"/>
      <name val="HendersonSansW00-BasicLight"/>
    </font>
    <font>
      <b/>
      <u/>
      <sz val="10"/>
      <name val="HendersonSansW00-BasicLight"/>
    </font>
    <font>
      <b/>
      <vertAlign val="superscript"/>
      <sz val="10"/>
      <name val="HendersonSansW00-BasicLight"/>
    </font>
    <font>
      <vertAlign val="superscript"/>
      <sz val="10"/>
      <name val="HendersonSansW00-BasicLight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1" fillId="0" borderId="0"/>
  </cellStyleXfs>
  <cellXfs count="23">
    <xf numFmtId="0" fontId="0" fillId="0" borderId="0" xfId="0"/>
    <xf numFmtId="0" fontId="3" fillId="0" borderId="0" xfId="0" applyFont="1"/>
    <xf numFmtId="164" fontId="3" fillId="0" borderId="0" xfId="2" applyFont="1"/>
    <xf numFmtId="0" fontId="4" fillId="0" borderId="0" xfId="0" applyFont="1" applyAlignment="1">
      <alignment vertical="top"/>
    </xf>
    <xf numFmtId="4" fontId="4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vertical="top"/>
    </xf>
    <xf numFmtId="0" fontId="5" fillId="3" borderId="0" xfId="0" applyFont="1" applyFill="1" applyAlignment="1">
      <alignment horizontal="center" vertical="top"/>
    </xf>
    <xf numFmtId="0" fontId="3" fillId="0" borderId="0" xfId="0" applyFont="1" applyAlignment="1">
      <alignment horizontal="center" vertical="top"/>
    </xf>
    <xf numFmtId="165" fontId="6" fillId="0" borderId="0" xfId="0" applyNumberFormat="1" applyFont="1" applyAlignment="1">
      <alignment vertical="top"/>
    </xf>
    <xf numFmtId="165" fontId="3" fillId="0" borderId="0" xfId="0" applyNumberFormat="1" applyFont="1" applyAlignment="1">
      <alignment vertical="top"/>
    </xf>
    <xf numFmtId="165" fontId="4" fillId="0" borderId="0" xfId="0" applyNumberFormat="1" applyFont="1" applyAlignment="1">
      <alignment vertical="top"/>
    </xf>
    <xf numFmtId="167" fontId="3" fillId="0" borderId="0" xfId="0" applyNumberFormat="1" applyFont="1" applyAlignment="1">
      <alignment vertical="top"/>
    </xf>
    <xf numFmtId="164" fontId="3" fillId="0" borderId="0" xfId="2" applyFont="1" applyBorder="1" applyAlignment="1">
      <alignment vertical="top"/>
    </xf>
    <xf numFmtId="167" fontId="6" fillId="0" borderId="0" xfId="0" applyNumberFormat="1" applyFont="1" applyAlignment="1">
      <alignment vertical="top"/>
    </xf>
    <xf numFmtId="167" fontId="3" fillId="2" borderId="0" xfId="0" applyNumberFormat="1" applyFont="1" applyFill="1" applyAlignment="1">
      <alignment vertical="top"/>
    </xf>
    <xf numFmtId="164" fontId="6" fillId="0" borderId="0" xfId="2" applyFont="1" applyFill="1" applyBorder="1" applyAlignment="1">
      <alignment vertical="top"/>
    </xf>
    <xf numFmtId="0" fontId="5" fillId="3" borderId="0" xfId="0" applyFont="1" applyFill="1" applyAlignment="1">
      <alignment vertical="top"/>
    </xf>
    <xf numFmtId="164" fontId="5" fillId="3" borderId="0" xfId="2" applyFont="1" applyFill="1" applyBorder="1" applyAlignment="1">
      <alignment vertical="top"/>
    </xf>
    <xf numFmtId="10" fontId="4" fillId="0" borderId="0" xfId="4" applyNumberFormat="1" applyFont="1" applyFill="1" applyAlignment="1">
      <alignment vertical="top"/>
    </xf>
    <xf numFmtId="43" fontId="3" fillId="0" borderId="0" xfId="0" applyNumberFormat="1" applyFont="1" applyAlignment="1">
      <alignment vertical="top"/>
    </xf>
    <xf numFmtId="164" fontId="3" fillId="0" borderId="0" xfId="2" applyFont="1" applyAlignment="1">
      <alignment vertical="top"/>
    </xf>
    <xf numFmtId="0" fontId="5" fillId="3" borderId="0" xfId="0" applyFont="1" applyFill="1" applyAlignment="1">
      <alignment horizontal="center" vertical="top"/>
    </xf>
    <xf numFmtId="4" fontId="4" fillId="0" borderId="0" xfId="0" applyNumberFormat="1" applyFont="1" applyAlignment="1">
      <alignment horizontal="center" vertical="center" wrapText="1"/>
    </xf>
  </cellXfs>
  <cellStyles count="6">
    <cellStyle name="Euro" xfId="1" xr:uid="{00000000-0005-0000-0000-000000000000}"/>
    <cellStyle name="Millares" xfId="2" builtinId="3"/>
    <cellStyle name="Normal" xfId="0" builtinId="0"/>
    <cellStyle name="Normal 12" xfId="5" xr:uid="{65453735-4571-4D73-AB43-D92A054615EF}"/>
    <cellStyle name="Normal 2 2" xfId="3" xr:uid="{00000000-0005-0000-0000-000003000000}"/>
    <cellStyle name="Porcentaje" xfId="4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423334</xdr:colOff>
      <xdr:row>0</xdr:row>
      <xdr:rowOff>0</xdr:rowOff>
    </xdr:from>
    <xdr:to>
      <xdr:col>0</xdr:col>
      <xdr:colOff>3005667</xdr:colOff>
      <xdr:row>2</xdr:row>
      <xdr:rowOff>72657</xdr:rowOff>
    </xdr:to>
    <xdr:pic>
      <xdr:nvPicPr>
        <xdr:cNvPr id="2" name="Imagen 1" descr="Un letrero de color negro&#10;&#10;Descripción generada automáticamente con confianza media">
          <a:extLst>
            <a:ext uri="{FF2B5EF4-FFF2-40B4-BE49-F238E27FC236}">
              <a16:creationId xmlns:a16="http://schemas.microsoft.com/office/drawing/2014/main" id="{AD34CEDD-4875-4D28-A45B-660378BAE26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8772"/>
        <a:stretch/>
      </xdr:blipFill>
      <xdr:spPr bwMode="auto">
        <a:xfrm>
          <a:off x="423334" y="0"/>
          <a:ext cx="2582333" cy="61452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haciendacr-my.sharepoint.com/MERCAP/INFORMES%20FISCALES/INV-SPNF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haciendacr-my.sharepoint.com/ANTARES/COMUNFP&amp;AF$/MERCAP/MARS/INV-SPNF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haciendacr-my.sharepoint.com/SCN/rev-oct99modif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MERCAP\DORIS\ESTFIS\07-9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MERCAP\DORIS\ESTFIS\01-97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haciendacr-my.sharepoint.com/Monetario/users/MERCAP/MARIANO/BURSATIL/BURSAT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NANC-95"/>
    </sheetNames>
    <sheetDataSet>
      <sheetData sheetId="0" refreshError="1">
        <row r="1">
          <cell r="A1" t="str">
            <v>FINANCIAMIENTO NETO DEL DEFICIT DEL</v>
          </cell>
        </row>
        <row r="2">
          <cell r="A2" t="str">
            <v>SECTOR PUBLICO NO FINANCIERO</v>
          </cell>
        </row>
        <row r="3">
          <cell r="A3" t="str">
            <v>A DICIEMBRE 1995</v>
          </cell>
        </row>
        <row r="4">
          <cell r="A4" t="str">
            <v xml:space="preserve"> - cifras en millones de colones -</v>
          </cell>
        </row>
        <row r="5">
          <cell r="A5" t="str">
            <v>DESCRIPCION</v>
          </cell>
          <cell r="B5" t="str">
            <v>GOBIERNO CENTRAL</v>
          </cell>
          <cell r="C5" t="str">
            <v>RESTO   SPNF</v>
          </cell>
          <cell r="D5" t="str">
            <v>TOTAL SPNF</v>
          </cell>
        </row>
        <row r="7">
          <cell r="A7" t="str">
            <v>1. FINANCIAMIENTO INTERNO NETO</v>
          </cell>
          <cell r="B7">
            <v>102335</v>
          </cell>
          <cell r="C7">
            <v>-30396.299999999996</v>
          </cell>
          <cell r="D7">
            <v>71938.700000000012</v>
          </cell>
        </row>
        <row r="9">
          <cell r="A9" t="str">
            <v xml:space="preserve">  i- COLOCACION NETA DE BONOS  1/</v>
          </cell>
          <cell r="B9">
            <v>98607</v>
          </cell>
          <cell r="C9">
            <v>-12180.899999999994</v>
          </cell>
          <cell r="D9">
            <v>86426.1</v>
          </cell>
        </row>
        <row r="11">
          <cell r="A11" t="str">
            <v xml:space="preserve">  ii- SISTEMA BANCARIO NACIONAL</v>
          </cell>
          <cell r="B11">
            <v>3728</v>
          </cell>
          <cell r="C11">
            <v>-18215.400000000001</v>
          </cell>
          <cell r="D11">
            <v>-14487.400000000001</v>
          </cell>
        </row>
        <row r="12">
          <cell r="A12" t="str">
            <v xml:space="preserve">     - Banco Central</v>
          </cell>
          <cell r="B12">
            <v>-14300</v>
          </cell>
          <cell r="C12">
            <v>-5879.1</v>
          </cell>
          <cell r="D12">
            <v>-20179.099999999999</v>
          </cell>
        </row>
        <row r="13">
          <cell r="A13" t="str">
            <v xml:space="preserve">     - Bancos comerciales</v>
          </cell>
          <cell r="B13">
            <v>18028</v>
          </cell>
          <cell r="C13">
            <v>-12336.3</v>
          </cell>
          <cell r="D13">
            <v>5691.7000000000007</v>
          </cell>
        </row>
        <row r="15">
          <cell r="A15" t="str">
            <v xml:space="preserve">    iii- DEUDA FLOTANTE  2/</v>
          </cell>
          <cell r="C15">
            <v>0</v>
          </cell>
          <cell r="D15">
            <v>0</v>
          </cell>
        </row>
        <row r="17">
          <cell r="A17" t="str">
            <v>2. FINANCIAMIENTO EXTERNO NETO</v>
          </cell>
          <cell r="B17">
            <v>-1443.8470800000016</v>
          </cell>
          <cell r="C17">
            <v>-3030.4</v>
          </cell>
          <cell r="D17">
            <v>-4474.2470800000019</v>
          </cell>
        </row>
        <row r="19">
          <cell r="A19" t="str">
            <v>FINANCIAMIENTO TOTAL OBSERVADO</v>
          </cell>
          <cell r="B19">
            <v>100891.15291999999</v>
          </cell>
          <cell r="C19">
            <v>-33426.699999999997</v>
          </cell>
          <cell r="D19">
            <v>67464.452920000011</v>
          </cell>
        </row>
        <row r="20">
          <cell r="A20" t="str">
            <v>(% DEL PIB)</v>
          </cell>
          <cell r="B20">
            <v>6.0579569096786898E-2</v>
          </cell>
          <cell r="C20">
            <v>-2.0070888514211325E-2</v>
          </cell>
          <cell r="D20">
            <v>4.0508680582575576E-2</v>
          </cell>
        </row>
        <row r="22">
          <cell r="A22" t="str">
            <v>BRECHA DEFICITARIA OBSERVADA   3/</v>
          </cell>
          <cell r="B22">
            <v>-72748</v>
          </cell>
          <cell r="C22">
            <v>40202</v>
          </cell>
          <cell r="D22">
            <v>-32546</v>
          </cell>
        </row>
        <row r="23">
          <cell r="A23" t="str">
            <v>(% DEL PIB)</v>
          </cell>
          <cell r="B23">
            <v>-4.3681159002589121E-2</v>
          </cell>
          <cell r="C23">
            <v>2.4139082232117554E-2</v>
          </cell>
          <cell r="D23">
            <v>-1.9542076770471567E-2</v>
          </cell>
        </row>
        <row r="25">
          <cell r="A25" t="str">
            <v>META FINANC. NETO DEL SPNF  4/</v>
          </cell>
          <cell r="B25">
            <v>66689</v>
          </cell>
          <cell r="C25">
            <v>-35539</v>
          </cell>
          <cell r="D25">
            <v>31150</v>
          </cell>
        </row>
        <row r="26">
          <cell r="A26" t="str">
            <v>(% DEL PIB)</v>
          </cell>
          <cell r="B26">
            <v>4.004306390173841E-2</v>
          </cell>
          <cell r="C26">
            <v>-2.1339208085349629E-2</v>
          </cell>
          <cell r="D26">
            <v>1.8703855816388781E-2</v>
          </cell>
        </row>
        <row r="28">
          <cell r="A28" t="str">
            <v>RESIDUO   5/</v>
          </cell>
          <cell r="B28">
            <v>28143.152919999993</v>
          </cell>
          <cell r="C28">
            <v>6775.3000000000029</v>
          </cell>
          <cell r="D28">
            <v>34918.452919999996</v>
          </cell>
        </row>
        <row r="29">
          <cell r="A29" t="str">
            <v>1/ Excluye la colocación neta en el Sistema Bancario Nacional.</v>
          </cell>
        </row>
        <row r="30">
          <cell r="A30" t="str">
            <v>2/ Incluye la variación respecto a dic-94 de los giros pendientes de pago (deuda flotante)</v>
          </cell>
        </row>
        <row r="31">
          <cell r="A31" t="str">
            <v>3/Cifras preliminales del déficit por encima de la línea del SPNF.</v>
          </cell>
        </row>
        <row r="32">
          <cell r="A32" t="str">
            <v>4/ Según la versión del 11/10/95 de los límites del FMI</v>
          </cell>
        </row>
        <row r="33">
          <cell r="A33" t="str">
            <v>5/ Diferencia entre los déficit observados por encima y por debajo de la línea.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NANC-95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TPIBREAL"/>
      <sheetName val="Hoja1"/>
      <sheetName val="memoria"/>
      <sheetName val="PIBCONST"/>
      <sheetName val="pibconstprog"/>
      <sheetName val="IMPPIBprog"/>
      <sheetName val="PIBCONSTaportes"/>
      <sheetName val="PIBCONSTporc"/>
      <sheetName val="PIBCORR"/>
      <sheetName val="PIBCOrrporc "/>
      <sheetName val="IMPPIB"/>
      <sheetName val="aportes"/>
      <sheetName val="OYDCONST"/>
      <sheetName val="OYDCONSPORC)"/>
      <sheetName val="OYDCORR"/>
      <sheetName val="OYDCORPROP"/>
      <sheetName val="OYDIMP"/>
      <sheetName val="FBK"/>
      <sheetName val="CONSPRIV"/>
      <sheetName val="TRANS-EXT"/>
      <sheetName val="TRANS-EXT 97adel"/>
      <sheetName val="INGNAC"/>
      <sheetName val="C11"/>
      <sheetName val="CCF"/>
      <sheetName val="RELACIONES"/>
      <sheetName val="IMPORTAC"/>
      <sheetName val="PROPENS"/>
      <sheetName val="INTEGRAC96"/>
      <sheetName val="INTEGRAC95"/>
      <sheetName val="INTEGCREC"/>
      <sheetName val="DESG-IMP"/>
      <sheetName val="c29"/>
      <sheetName val="C42"/>
      <sheetName val="COMERC"/>
      <sheetName val="c24"/>
      <sheetName val="financ"/>
      <sheetName val="PM97981"/>
      <sheetName val="PM97982"/>
      <sheetName val="FUERZ-TRAB"/>
      <sheetName val="TIPO-CAMB"/>
      <sheetName val="IMPL-PREC"/>
      <sheetName val="pibconstbase91"/>
      <sheetName val="pibcorrbase91"/>
      <sheetName val="imppibbase91"/>
      <sheetName val="oydbase91const"/>
      <sheetName val="oydbase91corr"/>
      <sheetName val="OYDIMPBASE91"/>
      <sheetName val="oydimplbase91real"/>
      <sheetName val="conspbase91"/>
      <sheetName val="ingdipsbase91"/>
      <sheetName val="regress"/>
      <sheetName val="regress (2)"/>
      <sheetName val="inbconstantes"/>
      <sheetName val="ajustevarterminter"/>
      <sheetName val="RENTA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/>
      <sheetData sheetId="11" refreshError="1"/>
      <sheetData sheetId="12"/>
      <sheetData sheetId="13" refreshError="1"/>
      <sheetData sheetId="14"/>
      <sheetData sheetId="15" refreshError="1"/>
      <sheetData sheetId="16"/>
      <sheetData sheetId="17" refreshError="1"/>
      <sheetData sheetId="18" refreshError="1"/>
      <sheetData sheetId="19">
        <row r="1">
          <cell r="A1" t="str">
            <v>REVISION CON CIFRAS SEGÚN V MANUAL desde 1992</v>
          </cell>
        </row>
        <row r="2">
          <cell r="A2" t="str">
            <v>1° DE FEBRERO DE 1999</v>
          </cell>
        </row>
        <row r="6">
          <cell r="A6" t="str">
            <v>IMPORTACIONES</v>
          </cell>
        </row>
        <row r="7">
          <cell r="A7" t="str">
            <v xml:space="preserve">1.Mercancías y servicios no </v>
          </cell>
        </row>
        <row r="8">
          <cell r="A8" t="str">
            <v xml:space="preserve">  de factores</v>
          </cell>
        </row>
        <row r="10">
          <cell r="A10" t="str">
            <v xml:space="preserve"> 1.1.Mercancías FOB</v>
          </cell>
        </row>
        <row r="11">
          <cell r="A11" t="str">
            <v xml:space="preserve"> 1.2.Fletes y Seguros</v>
          </cell>
        </row>
        <row r="12">
          <cell r="A12" t="str">
            <v xml:space="preserve">      Fletes de Importación</v>
          </cell>
        </row>
        <row r="13">
          <cell r="A13" t="str">
            <v xml:space="preserve">      Primas netas de seguros 4/</v>
          </cell>
        </row>
        <row r="14">
          <cell r="A14" t="str">
            <v xml:space="preserve"> 1.3.Servicios Portuarios</v>
          </cell>
        </row>
        <row r="15">
          <cell r="A15" t="str">
            <v xml:space="preserve">      Servicios Portuarios</v>
          </cell>
        </row>
        <row r="16">
          <cell r="A16" t="str">
            <v xml:space="preserve">      Fletamentos</v>
          </cell>
        </row>
        <row r="17">
          <cell r="A17" t="str">
            <v xml:space="preserve">      Serv. Div. de Transp.</v>
          </cell>
        </row>
        <row r="18">
          <cell r="A18" t="str">
            <v xml:space="preserve"> 1.4.Gastos de Viaje y transp.</v>
          </cell>
        </row>
        <row r="19">
          <cell r="A19" t="str">
            <v xml:space="preserve">     de pasajeros</v>
          </cell>
        </row>
        <row r="20">
          <cell r="A20" t="str">
            <v xml:space="preserve">      Transporte de pasajeros</v>
          </cell>
        </row>
        <row r="21">
          <cell r="A21" t="str">
            <v xml:space="preserve">      Viajes</v>
          </cell>
        </row>
        <row r="22">
          <cell r="A22" t="str">
            <v xml:space="preserve"> 1.5.Otros</v>
          </cell>
        </row>
        <row r="23">
          <cell r="A23" t="str">
            <v xml:space="preserve">      Otros gastos de embaj.</v>
          </cell>
        </row>
        <row r="24">
          <cell r="A24" t="str">
            <v xml:space="preserve">      Primas netas s/seguros</v>
          </cell>
        </row>
        <row r="25">
          <cell r="A25" t="str">
            <v xml:space="preserve">      Reaseguros</v>
          </cell>
        </row>
        <row r="26">
          <cell r="A26" t="str">
            <v xml:space="preserve">      Comunicac.Pub.y otros</v>
          </cell>
        </row>
        <row r="28">
          <cell r="A28" t="str">
            <v>2.Renta de los factores</v>
          </cell>
        </row>
        <row r="29">
          <cell r="A29" t="str">
            <v xml:space="preserve"> 2.1.Sueldos y Salarios</v>
          </cell>
        </row>
        <row r="30">
          <cell r="A30" t="str">
            <v xml:space="preserve">      Gastos Part.Pers.Dipl.</v>
          </cell>
        </row>
        <row r="31">
          <cell r="A31" t="str">
            <v xml:space="preserve">      Trans.Priv.Sueldos y Sal.</v>
          </cell>
        </row>
        <row r="32">
          <cell r="A32" t="str">
            <v xml:space="preserve"> 2.2.Intereses</v>
          </cell>
        </row>
        <row r="33">
          <cell r="A33" t="str">
            <v xml:space="preserve">      Sector Oficial</v>
          </cell>
        </row>
        <row r="34">
          <cell r="A34" t="str">
            <v xml:space="preserve">      Sector Privado</v>
          </cell>
        </row>
        <row r="35">
          <cell r="A35" t="str">
            <v xml:space="preserve"> 2.3.Utilidades,Divid.y otros</v>
          </cell>
        </row>
        <row r="36">
          <cell r="A36" t="str">
            <v xml:space="preserve">      Renta de la Inversión</v>
          </cell>
        </row>
        <row r="37">
          <cell r="A37" t="str">
            <v xml:space="preserve">      Regalías y derech.de Lic.</v>
          </cell>
        </row>
        <row r="38">
          <cell r="A38" t="str">
            <v>3.Transferencias</v>
          </cell>
        </row>
        <row r="39">
          <cell r="A39" t="str">
            <v xml:space="preserve"> 3.1.Gobierno</v>
          </cell>
        </row>
        <row r="40">
          <cell r="A40" t="str">
            <v xml:space="preserve"> 3.2.Privadas</v>
          </cell>
        </row>
        <row r="42">
          <cell r="A42" t="str">
            <v>TOTAL</v>
          </cell>
        </row>
        <row r="44">
          <cell r="A44" t="str">
            <v>EXPORTACIONES</v>
          </cell>
        </row>
        <row r="46">
          <cell r="A46" t="str">
            <v>1.Mercancías y servicios no</v>
          </cell>
        </row>
        <row r="47">
          <cell r="A47" t="str">
            <v xml:space="preserve">  de factores</v>
          </cell>
        </row>
        <row r="48">
          <cell r="A48" t="str">
            <v xml:space="preserve"> 1.1.Mercancías FOB</v>
          </cell>
        </row>
        <row r="49">
          <cell r="A49" t="str">
            <v xml:space="preserve"> 1.2.Fletes y Seguros</v>
          </cell>
        </row>
        <row r="50">
          <cell r="A50" t="str">
            <v xml:space="preserve">      Fletes de Exportación</v>
          </cell>
        </row>
        <row r="51">
          <cell r="A51" t="str">
            <v xml:space="preserve">      Primas netas de seguros</v>
          </cell>
        </row>
        <row r="52">
          <cell r="A52" t="str">
            <v xml:space="preserve"> 1.3.Servicios Portuarios</v>
          </cell>
        </row>
        <row r="53">
          <cell r="A53" t="str">
            <v xml:space="preserve">      Servicios Portuarios </v>
          </cell>
        </row>
        <row r="54">
          <cell r="A54" t="str">
            <v xml:space="preserve">      Fletamentos</v>
          </cell>
        </row>
        <row r="55">
          <cell r="A55" t="str">
            <v xml:space="preserve">      Serv. Div. de Transp.</v>
          </cell>
        </row>
        <row r="56">
          <cell r="A56" t="str">
            <v xml:space="preserve"> 1.4.Gastos de Viaje y transp.</v>
          </cell>
        </row>
        <row r="57">
          <cell r="A57" t="str">
            <v xml:space="preserve">     de pasajeros</v>
          </cell>
        </row>
        <row r="58">
          <cell r="A58" t="str">
            <v xml:space="preserve">      Transporte de pasajeros</v>
          </cell>
        </row>
        <row r="59">
          <cell r="A59" t="str">
            <v xml:space="preserve">      Viajes </v>
          </cell>
        </row>
        <row r="60">
          <cell r="A60" t="str">
            <v xml:space="preserve"> 1.5.Otros</v>
          </cell>
        </row>
        <row r="61">
          <cell r="A61" t="str">
            <v xml:space="preserve">      Otros gastos de embaj.</v>
          </cell>
        </row>
        <row r="62">
          <cell r="A62" t="str">
            <v xml:space="preserve">      Primas netas s/seguros</v>
          </cell>
        </row>
        <row r="63">
          <cell r="A63" t="str">
            <v xml:space="preserve">      Reaseguros</v>
          </cell>
        </row>
        <row r="64">
          <cell r="A64" t="str">
            <v xml:space="preserve">      Comunicac. Pub. y otros</v>
          </cell>
        </row>
        <row r="66">
          <cell r="A66" t="str">
            <v>2.Renta de los factores</v>
          </cell>
        </row>
        <row r="67">
          <cell r="A67" t="str">
            <v xml:space="preserve"> 2.1.Sueldos y Salarios</v>
          </cell>
        </row>
        <row r="68">
          <cell r="A68" t="str">
            <v xml:space="preserve">      Gastos Part.Personal Diplomat.</v>
          </cell>
        </row>
        <row r="69">
          <cell r="A69" t="str">
            <v xml:space="preserve">      Transac.Priv.Suel.y Salar.</v>
          </cell>
        </row>
        <row r="70">
          <cell r="A70" t="str">
            <v xml:space="preserve">      Renta Gastada en el País</v>
          </cell>
        </row>
        <row r="71">
          <cell r="A71" t="str">
            <v xml:space="preserve">      Salarios Pag. a Personal Nal</v>
          </cell>
        </row>
        <row r="72">
          <cell r="A72" t="str">
            <v xml:space="preserve"> 2.2.Intereses</v>
          </cell>
        </row>
        <row r="73">
          <cell r="A73" t="str">
            <v xml:space="preserve">      Sector Oficial</v>
          </cell>
        </row>
        <row r="74">
          <cell r="A74" t="str">
            <v xml:space="preserve">      Sector Privado</v>
          </cell>
        </row>
        <row r="75">
          <cell r="A75" t="str">
            <v xml:space="preserve"> 2.3.Utilidades, Dividendos y otros</v>
          </cell>
        </row>
        <row r="76">
          <cell r="A76" t="str">
            <v xml:space="preserve">      Renta de la Inversión</v>
          </cell>
        </row>
        <row r="77">
          <cell r="A77" t="str">
            <v xml:space="preserve">      Regalías y derech.de Lic.</v>
          </cell>
        </row>
        <row r="79">
          <cell r="A79" t="str">
            <v>3.Transferencias</v>
          </cell>
        </row>
        <row r="80">
          <cell r="A80" t="str">
            <v xml:space="preserve"> 3.1.Gobierno (2)</v>
          </cell>
        </row>
        <row r="81">
          <cell r="A81" t="str">
            <v xml:space="preserve"> 3.2.Privadas</v>
          </cell>
        </row>
        <row r="83">
          <cell r="A83" t="str">
            <v>TOTAL</v>
          </cell>
        </row>
        <row r="84">
          <cell r="A84" t="str">
            <v>EXCEDENTE DE LA NACION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uadro1"/>
      <sheetName val="Cuadro2"/>
      <sheetName val="Cuadro3"/>
      <sheetName val="Cuadro4"/>
      <sheetName val="Cuadro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2"/>
      <sheetName val="Hoja1"/>
      <sheetName val="Cuadro1"/>
      <sheetName val="Cuadro2"/>
      <sheetName val="Cuadro3"/>
      <sheetName val="Cuadro4"/>
      <sheetName val="Cuadro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GREGACION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T35"/>
  <sheetViews>
    <sheetView showGridLines="0" tabSelected="1" zoomScale="90" zoomScaleNormal="90" workbookViewId="0">
      <pane xSplit="1" ySplit="6" topLeftCell="AT10" activePane="bottomRight" state="frozen"/>
      <selection pane="topRight" activeCell="C1" sqref="C1"/>
      <selection pane="bottomLeft" activeCell="A7" sqref="A7"/>
      <selection pane="bottomRight" activeCell="AY23" sqref="AY23"/>
    </sheetView>
  </sheetViews>
  <sheetFormatPr baseColWidth="10" defaultColWidth="11.44140625" defaultRowHeight="14.4" outlineLevelCol="1" x14ac:dyDescent="0.25"/>
  <cols>
    <col min="1" max="1" width="47.5546875" style="5" customWidth="1"/>
    <col min="2" max="2" width="21.88671875" style="5" hidden="1" customWidth="1" outlineLevel="1"/>
    <col min="3" max="3" width="19.6640625" style="5" hidden="1" customWidth="1" outlineLevel="1"/>
    <col min="4" max="4" width="20.6640625" style="5" hidden="1" customWidth="1" outlineLevel="1"/>
    <col min="5" max="7" width="21.109375" style="5" hidden="1" customWidth="1" outlineLevel="1"/>
    <col min="8" max="8" width="20.6640625" style="5" hidden="1" customWidth="1" outlineLevel="1"/>
    <col min="9" max="9" width="20.21875" style="5" hidden="1" customWidth="1" outlineLevel="1"/>
    <col min="10" max="10" width="22.109375" style="5" hidden="1" customWidth="1" outlineLevel="1"/>
    <col min="11" max="11" width="22" style="5" hidden="1" customWidth="1" outlineLevel="1"/>
    <col min="12" max="12" width="20.88671875" style="5" hidden="1" customWidth="1" outlineLevel="1"/>
    <col min="13" max="13" width="19.5546875" style="5" hidden="1" customWidth="1" outlineLevel="1"/>
    <col min="14" max="14" width="21.77734375" style="5" hidden="1" customWidth="1" outlineLevel="1"/>
    <col min="15" max="15" width="21.33203125" style="5" hidden="1" customWidth="1" outlineLevel="1"/>
    <col min="16" max="17" width="21.77734375" style="5" hidden="1" customWidth="1" outlineLevel="1"/>
    <col min="18" max="19" width="19.88671875" style="5" hidden="1" customWidth="1" outlineLevel="1"/>
    <col min="20" max="20" width="22.21875" style="5" hidden="1" customWidth="1" outlineLevel="1"/>
    <col min="21" max="21" width="20.88671875" style="5" hidden="1" customWidth="1" outlineLevel="1"/>
    <col min="22" max="22" width="20.5546875" style="5" hidden="1" customWidth="1" outlineLevel="1"/>
    <col min="23" max="23" width="20.33203125" style="5" hidden="1" customWidth="1" outlineLevel="1"/>
    <col min="24" max="24" width="21.44140625" style="5" hidden="1" customWidth="1" outlineLevel="1"/>
    <col min="25" max="25" width="20.6640625" style="5" hidden="1" customWidth="1" outlineLevel="1"/>
    <col min="26" max="26" width="20.21875" style="5" bestFit="1" customWidth="1" collapsed="1"/>
    <col min="27" max="27" width="18.5546875" style="5" bestFit="1" customWidth="1"/>
    <col min="28" max="28" width="20.88671875" style="5" bestFit="1" customWidth="1"/>
    <col min="29" max="29" width="20.44140625" style="5" bestFit="1" customWidth="1"/>
    <col min="30" max="30" width="20.88671875" style="5" bestFit="1" customWidth="1"/>
    <col min="31" max="31" width="21" style="5" bestFit="1" customWidth="1"/>
    <col min="32" max="32" width="19.88671875" style="5" bestFit="1" customWidth="1"/>
    <col min="33" max="33" width="21.88671875" style="5" bestFit="1" customWidth="1"/>
    <col min="34" max="34" width="20.109375" style="5" bestFit="1" customWidth="1"/>
    <col min="35" max="36" width="21.88671875" style="5" bestFit="1" customWidth="1"/>
    <col min="37" max="40" width="21.88671875" style="5" customWidth="1"/>
    <col min="41" max="49" width="28.77734375" style="5" customWidth="1"/>
    <col min="50" max="50" width="21.88671875" style="5" customWidth="1"/>
    <col min="51" max="51" width="30" style="5" bestFit="1" customWidth="1"/>
    <col min="52" max="16384" width="11.44140625" style="5"/>
  </cols>
  <sheetData>
    <row r="1" spans="1:72" ht="27.45" customHeight="1" x14ac:dyDescent="0.25">
      <c r="A1" s="22" t="s">
        <v>29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</row>
    <row r="2" spans="1:72" ht="15" customHeight="1" x14ac:dyDescent="0.25">
      <c r="A2" s="22" t="s">
        <v>0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  <c r="AX2" s="22"/>
    </row>
    <row r="3" spans="1:72" ht="28.8" customHeight="1" x14ac:dyDescent="0.25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</row>
    <row r="4" spans="1:72" ht="13.2" customHeight="1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</row>
    <row r="5" spans="1:72" x14ac:dyDescent="0.25">
      <c r="A5" s="6"/>
      <c r="B5" s="6">
        <v>2020</v>
      </c>
      <c r="C5" s="21">
        <v>2021</v>
      </c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>
        <v>2022</v>
      </c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>
        <v>2023</v>
      </c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>
        <v>2024</v>
      </c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</row>
    <row r="6" spans="1:72" s="7" customFormat="1" x14ac:dyDescent="0.25">
      <c r="A6" s="6"/>
      <c r="B6" s="6" t="s">
        <v>1</v>
      </c>
      <c r="C6" s="6" t="s">
        <v>2</v>
      </c>
      <c r="D6" s="6" t="s">
        <v>3</v>
      </c>
      <c r="E6" s="6" t="s">
        <v>4</v>
      </c>
      <c r="F6" s="6" t="s">
        <v>5</v>
      </c>
      <c r="G6" s="6" t="s">
        <v>6</v>
      </c>
      <c r="H6" s="6" t="s">
        <v>7</v>
      </c>
      <c r="I6" s="6" t="s">
        <v>8</v>
      </c>
      <c r="J6" s="6" t="s">
        <v>9</v>
      </c>
      <c r="K6" s="6" t="s">
        <v>10</v>
      </c>
      <c r="L6" s="6" t="s">
        <v>11</v>
      </c>
      <c r="M6" s="6" t="s">
        <v>12</v>
      </c>
      <c r="N6" s="6" t="s">
        <v>1</v>
      </c>
      <c r="O6" s="6" t="s">
        <v>2</v>
      </c>
      <c r="P6" s="6" t="s">
        <v>3</v>
      </c>
      <c r="Q6" s="6" t="s">
        <v>4</v>
      </c>
      <c r="R6" s="6" t="s">
        <v>28</v>
      </c>
      <c r="S6" s="6" t="s">
        <v>6</v>
      </c>
      <c r="T6" s="6" t="s">
        <v>7</v>
      </c>
      <c r="U6" s="6" t="s">
        <v>8</v>
      </c>
      <c r="V6" s="6" t="s">
        <v>9</v>
      </c>
      <c r="W6" s="6" t="s">
        <v>10</v>
      </c>
      <c r="X6" s="6" t="s">
        <v>11</v>
      </c>
      <c r="Y6" s="6" t="s">
        <v>12</v>
      </c>
      <c r="Z6" s="6" t="s">
        <v>1</v>
      </c>
      <c r="AA6" s="6" t="s">
        <v>2</v>
      </c>
      <c r="AB6" s="6" t="s">
        <v>3</v>
      </c>
      <c r="AC6" s="6" t="s">
        <v>4</v>
      </c>
      <c r="AD6" s="6" t="s">
        <v>28</v>
      </c>
      <c r="AE6" s="6" t="s">
        <v>6</v>
      </c>
      <c r="AF6" s="6" t="s">
        <v>7</v>
      </c>
      <c r="AG6" s="6" t="s">
        <v>8</v>
      </c>
      <c r="AH6" s="6" t="s">
        <v>9</v>
      </c>
      <c r="AI6" s="6" t="s">
        <v>31</v>
      </c>
      <c r="AJ6" s="6" t="s">
        <v>11</v>
      </c>
      <c r="AK6" s="6" t="s">
        <v>12</v>
      </c>
      <c r="AL6" s="6" t="s">
        <v>1</v>
      </c>
      <c r="AM6" s="6" t="s">
        <v>2</v>
      </c>
      <c r="AN6" s="6" t="s">
        <v>3</v>
      </c>
      <c r="AO6" s="6" t="s">
        <v>4</v>
      </c>
      <c r="AP6" s="6" t="s">
        <v>28</v>
      </c>
      <c r="AQ6" s="6" t="s">
        <v>6</v>
      </c>
      <c r="AR6" s="6" t="s">
        <v>7</v>
      </c>
      <c r="AS6" s="6" t="s">
        <v>8</v>
      </c>
      <c r="AT6" s="6" t="s">
        <v>9</v>
      </c>
      <c r="AU6" s="6" t="s">
        <v>10</v>
      </c>
      <c r="AV6" s="6" t="s">
        <v>11</v>
      </c>
      <c r="AW6" s="6" t="s">
        <v>12</v>
      </c>
      <c r="AX6" s="6" t="s">
        <v>1</v>
      </c>
    </row>
    <row r="7" spans="1:72" x14ac:dyDescent="0.25">
      <c r="A7" s="3" t="s">
        <v>13</v>
      </c>
      <c r="B7" s="8">
        <f t="shared" ref="B7:H7" si="0">+B10</f>
        <v>5433361.7485231021</v>
      </c>
      <c r="C7" s="8">
        <f t="shared" si="0"/>
        <v>5297419.5660812892</v>
      </c>
      <c r="D7" s="8">
        <f t="shared" si="0"/>
        <v>5383012.2884251568</v>
      </c>
      <c r="E7" s="8">
        <f t="shared" si="0"/>
        <v>5435776.6058544824</v>
      </c>
      <c r="F7" s="8">
        <f t="shared" si="0"/>
        <v>5421966.9216619516</v>
      </c>
      <c r="G7" s="8">
        <f t="shared" si="0"/>
        <v>5355314.377865009</v>
      </c>
      <c r="H7" s="8">
        <f t="shared" si="0"/>
        <v>5265050.564318113</v>
      </c>
      <c r="I7" s="8">
        <f t="shared" ref="I7:J7" si="1">+I10</f>
        <v>5173327.4806952626</v>
      </c>
      <c r="J7" s="8">
        <f t="shared" si="1"/>
        <v>5087289.9534294568</v>
      </c>
      <c r="K7" s="8">
        <f t="shared" ref="K7" si="2">+K10</f>
        <v>5043770.1852033101</v>
      </c>
      <c r="L7" s="8">
        <f t="shared" ref="L7" si="3">+L10</f>
        <v>5012016.1382713905</v>
      </c>
      <c r="M7" s="8">
        <f t="shared" ref="M7:AC7" si="4">+M10</f>
        <v>4890886.7673629196</v>
      </c>
      <c r="N7" s="8">
        <f t="shared" si="4"/>
        <v>5238858.6114411168</v>
      </c>
      <c r="O7" s="8">
        <f t="shared" si="4"/>
        <v>4876295.4555501873</v>
      </c>
      <c r="P7" s="8">
        <f t="shared" si="4"/>
        <v>4902233.6476620035</v>
      </c>
      <c r="Q7" s="8">
        <f t="shared" si="4"/>
        <v>5176706.2557751983</v>
      </c>
      <c r="R7" s="8">
        <f t="shared" si="4"/>
        <v>6303514.552014865</v>
      </c>
      <c r="S7" s="8">
        <f t="shared" si="4"/>
        <v>6399080.944669541</v>
      </c>
      <c r="T7" s="8">
        <f t="shared" si="4"/>
        <v>6425284.0365872141</v>
      </c>
      <c r="U7" s="8">
        <f t="shared" si="4"/>
        <v>6474543.5980798686</v>
      </c>
      <c r="V7" s="8">
        <f t="shared" si="4"/>
        <v>6601892.9977360973</v>
      </c>
      <c r="W7" s="8">
        <f t="shared" si="4"/>
        <v>6592561.1522343028</v>
      </c>
      <c r="X7" s="8">
        <f t="shared" si="4"/>
        <v>6835131.3229223937</v>
      </c>
      <c r="Y7" s="8">
        <f t="shared" si="4"/>
        <v>6820897.8986339672</v>
      </c>
      <c r="Z7" s="8">
        <f t="shared" si="4"/>
        <v>6719219.6967372978</v>
      </c>
      <c r="AA7" s="8">
        <f t="shared" ref="AA7:AB7" si="5">+AA10</f>
        <v>6985170.5276826695</v>
      </c>
      <c r="AB7" s="8">
        <f t="shared" si="5"/>
        <v>7145797.3216881752</v>
      </c>
      <c r="AC7" s="8">
        <f t="shared" si="4"/>
        <v>7369356.3619991299</v>
      </c>
      <c r="AD7" s="8">
        <f t="shared" ref="AD7:AH7" si="6">+AD10</f>
        <v>7304895.9422429027</v>
      </c>
      <c r="AE7" s="8">
        <f t="shared" si="6"/>
        <v>7410016.3325158693</v>
      </c>
      <c r="AF7" s="8">
        <f t="shared" si="6"/>
        <v>7424032.813850441</v>
      </c>
      <c r="AG7" s="8">
        <f t="shared" si="6"/>
        <v>7542872.1251764651</v>
      </c>
      <c r="AH7" s="8">
        <f t="shared" si="6"/>
        <v>7481020.6470776815</v>
      </c>
      <c r="AI7" s="8">
        <f t="shared" ref="AI7:AM7" si="7">+AI10</f>
        <v>7490344.6251491886</v>
      </c>
      <c r="AJ7" s="8">
        <f t="shared" si="7"/>
        <v>7690853.2347187307</v>
      </c>
      <c r="AK7" s="8">
        <f t="shared" si="7"/>
        <v>7798855.0371299097</v>
      </c>
      <c r="AL7" s="8">
        <f t="shared" si="7"/>
        <v>7611995.4105862696</v>
      </c>
      <c r="AM7" s="8">
        <f t="shared" si="7"/>
        <v>7597982.4770561503</v>
      </c>
      <c r="AN7" s="8">
        <f t="shared" ref="AN7:AX7" si="8">+AN10</f>
        <v>7634032.67894853</v>
      </c>
      <c r="AO7" s="8">
        <f t="shared" si="8"/>
        <v>7560850.6651377901</v>
      </c>
      <c r="AP7" s="8">
        <f t="shared" ref="AP7:AW7" si="9">+AP10</f>
        <v>7472797.2100309907</v>
      </c>
      <c r="AQ7" s="8">
        <f t="shared" si="9"/>
        <v>5919742.4304959737</v>
      </c>
      <c r="AR7" s="8">
        <f t="shared" si="9"/>
        <v>5951524.9265026897</v>
      </c>
      <c r="AS7" s="8">
        <f t="shared" si="9"/>
        <v>5944827.1335626943</v>
      </c>
      <c r="AT7" s="8">
        <f t="shared" si="9"/>
        <v>6258102.9753346769</v>
      </c>
      <c r="AU7" s="8">
        <f t="shared" si="9"/>
        <v>6279828.9768364541</v>
      </c>
      <c r="AV7" s="8">
        <f t="shared" si="9"/>
        <v>6343278.3958502291</v>
      </c>
      <c r="AW7" s="8">
        <f t="shared" si="9"/>
        <v>5878345.1246135877</v>
      </c>
      <c r="AX7" s="8">
        <f t="shared" si="8"/>
        <v>5784028.0304769129</v>
      </c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</row>
    <row r="8" spans="1:72" x14ac:dyDescent="0.25">
      <c r="A8" s="3" t="s">
        <v>14</v>
      </c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</row>
    <row r="9" spans="1:72" x14ac:dyDescent="0.25">
      <c r="A9" s="3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</row>
    <row r="10" spans="1:72" ht="16.2" x14ac:dyDescent="0.25">
      <c r="A10" s="3" t="s">
        <v>32</v>
      </c>
      <c r="B10" s="10">
        <f t="shared" ref="B10:H10" si="10">+B11</f>
        <v>5433361.7485231021</v>
      </c>
      <c r="C10" s="10">
        <f t="shared" si="10"/>
        <v>5297419.5660812892</v>
      </c>
      <c r="D10" s="10">
        <f t="shared" si="10"/>
        <v>5383012.2884251568</v>
      </c>
      <c r="E10" s="10">
        <f t="shared" si="10"/>
        <v>5435776.6058544824</v>
      </c>
      <c r="F10" s="10">
        <f t="shared" si="10"/>
        <v>5421966.9216619516</v>
      </c>
      <c r="G10" s="10">
        <f t="shared" si="10"/>
        <v>5355314.377865009</v>
      </c>
      <c r="H10" s="10">
        <f t="shared" si="10"/>
        <v>5265050.564318113</v>
      </c>
      <c r="I10" s="10">
        <f t="shared" ref="I10:W10" si="11">+I11</f>
        <v>5173327.4806952626</v>
      </c>
      <c r="J10" s="10">
        <f t="shared" si="11"/>
        <v>5087289.9534294568</v>
      </c>
      <c r="K10" s="10">
        <f t="shared" si="11"/>
        <v>5043770.1852033101</v>
      </c>
      <c r="L10" s="10">
        <f t="shared" si="11"/>
        <v>5012016.1382713905</v>
      </c>
      <c r="M10" s="10">
        <f t="shared" si="11"/>
        <v>4890886.7673629196</v>
      </c>
      <c r="N10" s="10">
        <f t="shared" si="11"/>
        <v>5238858.6114411168</v>
      </c>
      <c r="O10" s="10">
        <f t="shared" si="11"/>
        <v>4876295.4555501873</v>
      </c>
      <c r="P10" s="10">
        <f t="shared" si="11"/>
        <v>4902233.6476620035</v>
      </c>
      <c r="Q10" s="10">
        <f t="shared" si="11"/>
        <v>5176706.2557751983</v>
      </c>
      <c r="R10" s="10">
        <f t="shared" si="11"/>
        <v>6303514.552014865</v>
      </c>
      <c r="S10" s="10">
        <f t="shared" si="11"/>
        <v>6399080.944669541</v>
      </c>
      <c r="T10" s="10">
        <f t="shared" si="11"/>
        <v>6425284.0365872141</v>
      </c>
      <c r="U10" s="10">
        <f t="shared" si="11"/>
        <v>6474543.5980798686</v>
      </c>
      <c r="V10" s="10">
        <f t="shared" si="11"/>
        <v>6601892.9977360973</v>
      </c>
      <c r="W10" s="10">
        <f t="shared" si="11"/>
        <v>6592561.1522343028</v>
      </c>
      <c r="X10" s="10">
        <f>+X11</f>
        <v>6835131.3229223937</v>
      </c>
      <c r="Y10" s="10">
        <f>+Y11</f>
        <v>6820897.8986339672</v>
      </c>
      <c r="Z10" s="10">
        <f t="shared" ref="Z10:AX10" si="12">+Z11</f>
        <v>6719219.6967372978</v>
      </c>
      <c r="AA10" s="10">
        <f t="shared" si="12"/>
        <v>6985170.5276826695</v>
      </c>
      <c r="AB10" s="10">
        <f t="shared" si="12"/>
        <v>7145797.3216881752</v>
      </c>
      <c r="AC10" s="10">
        <f t="shared" si="12"/>
        <v>7369356.3619991299</v>
      </c>
      <c r="AD10" s="10">
        <f t="shared" si="12"/>
        <v>7304895.9422429027</v>
      </c>
      <c r="AE10" s="10">
        <f t="shared" si="12"/>
        <v>7410016.3325158693</v>
      </c>
      <c r="AF10" s="10">
        <f t="shared" si="12"/>
        <v>7424032.813850441</v>
      </c>
      <c r="AG10" s="10">
        <f t="shared" si="12"/>
        <v>7542872.1251764651</v>
      </c>
      <c r="AH10" s="10">
        <f t="shared" si="12"/>
        <v>7481020.6470776815</v>
      </c>
      <c r="AI10" s="10">
        <f t="shared" si="12"/>
        <v>7490344.6251491886</v>
      </c>
      <c r="AJ10" s="10">
        <f t="shared" si="12"/>
        <v>7690853.2347187307</v>
      </c>
      <c r="AK10" s="10">
        <f t="shared" si="12"/>
        <v>7798855.0371299097</v>
      </c>
      <c r="AL10" s="10">
        <f t="shared" si="12"/>
        <v>7611995.4105862696</v>
      </c>
      <c r="AM10" s="10">
        <f t="shared" si="12"/>
        <v>7597982.4770561503</v>
      </c>
      <c r="AN10" s="10">
        <f t="shared" si="12"/>
        <v>7634032.67894853</v>
      </c>
      <c r="AO10" s="10">
        <f t="shared" si="12"/>
        <v>7560850.6651377901</v>
      </c>
      <c r="AP10" s="10">
        <f t="shared" si="12"/>
        <v>7472797.2100309907</v>
      </c>
      <c r="AQ10" s="10">
        <f t="shared" si="12"/>
        <v>5919742.4304959737</v>
      </c>
      <c r="AR10" s="10">
        <f t="shared" si="12"/>
        <v>5951524.9265026897</v>
      </c>
      <c r="AS10" s="10">
        <f t="shared" si="12"/>
        <v>5944827.1335626943</v>
      </c>
      <c r="AT10" s="10">
        <f t="shared" si="12"/>
        <v>6258102.9753346769</v>
      </c>
      <c r="AU10" s="10">
        <f t="shared" si="12"/>
        <v>6279828.9768364541</v>
      </c>
      <c r="AV10" s="10">
        <f t="shared" si="12"/>
        <v>6343278.3958502291</v>
      </c>
      <c r="AW10" s="10">
        <f t="shared" si="12"/>
        <v>5878345.1246135877</v>
      </c>
      <c r="AX10" s="10">
        <f t="shared" si="12"/>
        <v>5784028.0304769129</v>
      </c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</row>
    <row r="11" spans="1:72" ht="16.2" x14ac:dyDescent="0.25">
      <c r="A11" s="3" t="s">
        <v>33</v>
      </c>
      <c r="B11" s="11">
        <v>5433361.7485231021</v>
      </c>
      <c r="C11" s="11">
        <v>5297419.5660812892</v>
      </c>
      <c r="D11" s="11">
        <v>5383012.2884251568</v>
      </c>
      <c r="E11" s="11">
        <v>5435776.6058544824</v>
      </c>
      <c r="F11" s="11">
        <v>5421966.9216619516</v>
      </c>
      <c r="G11" s="11">
        <v>5355314.377865009</v>
      </c>
      <c r="H11" s="11">
        <v>5265050.564318113</v>
      </c>
      <c r="I11" s="11">
        <v>5173327.4806952626</v>
      </c>
      <c r="J11" s="11">
        <v>5087289.9534294568</v>
      </c>
      <c r="K11" s="11">
        <v>5043770.1852033101</v>
      </c>
      <c r="L11" s="11">
        <v>5012016.1382713905</v>
      </c>
      <c r="M11" s="11">
        <v>4890886.7673629196</v>
      </c>
      <c r="N11" s="11">
        <v>5238858.6114411168</v>
      </c>
      <c r="O11" s="11">
        <v>4876295.4555501873</v>
      </c>
      <c r="P11" s="11">
        <v>4902233.6476620035</v>
      </c>
      <c r="Q11" s="11">
        <v>5176706.2557751983</v>
      </c>
      <c r="R11" s="11">
        <v>6303514.552014865</v>
      </c>
      <c r="S11" s="11">
        <v>6399080.944669541</v>
      </c>
      <c r="T11" s="11">
        <v>6425284.0365872141</v>
      </c>
      <c r="U11" s="11">
        <v>6474543.5980798686</v>
      </c>
      <c r="V11" s="11">
        <v>6601892.9977360973</v>
      </c>
      <c r="W11" s="11">
        <v>6592561.1522343028</v>
      </c>
      <c r="X11" s="11">
        <v>6835131.3229223937</v>
      </c>
      <c r="Y11" s="11">
        <v>6820897.8986339672</v>
      </c>
      <c r="Z11" s="11">
        <v>6719219.6967372978</v>
      </c>
      <c r="AA11" s="11">
        <v>6985170.5276826695</v>
      </c>
      <c r="AB11" s="11">
        <v>7145797.3216881752</v>
      </c>
      <c r="AC11" s="11">
        <f>7369356361999.13/1000000</f>
        <v>7369356.3619991299</v>
      </c>
      <c r="AD11" s="11">
        <v>7304895.9422429027</v>
      </c>
      <c r="AE11" s="11">
        <v>7410016.3325158693</v>
      </c>
      <c r="AF11" s="11">
        <v>7424032.813850441</v>
      </c>
      <c r="AG11" s="11">
        <v>7542872.1251764651</v>
      </c>
      <c r="AH11" s="11">
        <v>7481020.6470776815</v>
      </c>
      <c r="AI11" s="11">
        <v>7490344.6251491886</v>
      </c>
      <c r="AJ11" s="11">
        <f>7690853234718.73/1000000</f>
        <v>7690853.2347187307</v>
      </c>
      <c r="AK11" s="11">
        <f>7798855037129.91/1000000</f>
        <v>7798855.0371299097</v>
      </c>
      <c r="AL11" s="11">
        <f>7611995410586.27/1000000</f>
        <v>7611995.4105862696</v>
      </c>
      <c r="AM11" s="11">
        <v>7597982.4770561503</v>
      </c>
      <c r="AN11" s="11">
        <v>7634032.67894853</v>
      </c>
      <c r="AO11" s="11">
        <v>7560850.6651377901</v>
      </c>
      <c r="AP11" s="14">
        <v>7472797.2100309907</v>
      </c>
      <c r="AQ11" s="14">
        <v>5919742.4304959737</v>
      </c>
      <c r="AR11" s="14">
        <v>5951524.9265026897</v>
      </c>
      <c r="AS11" s="14">
        <v>5944827.1335626943</v>
      </c>
      <c r="AT11" s="14">
        <v>6258102.9753346769</v>
      </c>
      <c r="AU11" s="14">
        <v>6279828.9768364541</v>
      </c>
      <c r="AV11" s="14">
        <v>6343278.3958502291</v>
      </c>
      <c r="AW11" s="14">
        <v>5878345.1246135877</v>
      </c>
      <c r="AX11" s="14">
        <v>5784028.0304769129</v>
      </c>
      <c r="AY11" s="20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</row>
    <row r="12" spans="1:72" x14ac:dyDescent="0.25"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</row>
    <row r="13" spans="1:72" x14ac:dyDescent="0.25">
      <c r="A13" s="3" t="s">
        <v>15</v>
      </c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</row>
    <row r="14" spans="1:72" ht="16.2" x14ac:dyDescent="0.25">
      <c r="A14" s="3" t="s">
        <v>34</v>
      </c>
      <c r="B14" s="13">
        <v>1331.6051134300001</v>
      </c>
      <c r="C14" s="13">
        <v>1353.8847209</v>
      </c>
      <c r="D14" s="13">
        <f>+D15</f>
        <v>1328.8847208999996</v>
      </c>
      <c r="E14" s="13">
        <f t="shared" ref="E14:Z14" si="13">+E15</f>
        <v>1280.0611914899996</v>
      </c>
      <c r="F14" s="13">
        <f t="shared" si="13"/>
        <v>952.44452481999963</v>
      </c>
      <c r="G14" s="13">
        <f t="shared" si="13"/>
        <v>940.44452481999997</v>
      </c>
      <c r="H14" s="13">
        <f t="shared" si="13"/>
        <v>841.45330900999977</v>
      </c>
      <c r="I14" s="13">
        <f t="shared" si="13"/>
        <v>817.12885953999978</v>
      </c>
      <c r="J14" s="13">
        <f t="shared" si="13"/>
        <v>804.12885954999979</v>
      </c>
      <c r="K14" s="13">
        <f t="shared" si="13"/>
        <v>787.34058691999985</v>
      </c>
      <c r="L14" s="13">
        <f t="shared" si="13"/>
        <v>763.89098765999995</v>
      </c>
      <c r="M14" s="13">
        <f t="shared" si="13"/>
        <v>753.89098766999996</v>
      </c>
      <c r="N14" s="13">
        <f t="shared" si="13"/>
        <v>762.59885825999993</v>
      </c>
      <c r="O14" s="13">
        <f t="shared" si="13"/>
        <v>756.54434070000002</v>
      </c>
      <c r="P14" s="13">
        <f t="shared" si="13"/>
        <v>781.54434070000013</v>
      </c>
      <c r="Q14" s="13">
        <f t="shared" si="13"/>
        <v>772.72081129000003</v>
      </c>
      <c r="R14" s="13">
        <f t="shared" si="13"/>
        <v>771.97081129000014</v>
      </c>
      <c r="S14" s="13">
        <f t="shared" si="13"/>
        <v>626.3138112900001</v>
      </c>
      <c r="T14" s="13">
        <f t="shared" si="13"/>
        <v>614.82168188000014</v>
      </c>
      <c r="U14" s="13">
        <f t="shared" si="13"/>
        <v>608.76712433000012</v>
      </c>
      <c r="V14" s="13">
        <f t="shared" si="13"/>
        <v>608.76712433000012</v>
      </c>
      <c r="W14" s="13">
        <f t="shared" si="13"/>
        <v>599.94359492000012</v>
      </c>
      <c r="X14" s="13">
        <f t="shared" si="13"/>
        <v>599.19359492000012</v>
      </c>
      <c r="Y14" s="13">
        <f t="shared" si="13"/>
        <v>599.19359492000012</v>
      </c>
      <c r="Z14" s="13">
        <f t="shared" si="13"/>
        <v>592.70146548000014</v>
      </c>
      <c r="AA14" s="13">
        <f>+AA15</f>
        <v>586.64690793</v>
      </c>
      <c r="AB14" s="13">
        <f>+AB15</f>
        <v>586.64690793</v>
      </c>
      <c r="AC14" s="13">
        <f>+AC15</f>
        <v>586.32190793000018</v>
      </c>
      <c r="AD14" s="13">
        <f>+AD15</f>
        <v>585.57190794000007</v>
      </c>
      <c r="AE14" s="13">
        <f>+AE15</f>
        <v>585.57190793000018</v>
      </c>
      <c r="AF14" s="13">
        <f t="shared" ref="AF14:AX14" si="14">+AF15</f>
        <v>582.57830793000016</v>
      </c>
      <c r="AG14" s="13">
        <f t="shared" si="14"/>
        <v>576.52375038000014</v>
      </c>
      <c r="AH14" s="13">
        <f t="shared" si="14"/>
        <v>576.52375041000005</v>
      </c>
      <c r="AI14" s="13">
        <f t="shared" si="14"/>
        <v>576.19875041</v>
      </c>
      <c r="AJ14" s="13">
        <f t="shared" si="14"/>
        <v>575.44875038000009</v>
      </c>
      <c r="AK14" s="13">
        <f t="shared" si="14"/>
        <v>350.98475037999998</v>
      </c>
      <c r="AL14" s="13">
        <f t="shared" si="14"/>
        <v>347.99115042000005</v>
      </c>
      <c r="AM14" s="13">
        <f t="shared" si="14"/>
        <v>351.93659287000003</v>
      </c>
      <c r="AN14" s="13">
        <f t="shared" si="14"/>
        <v>351.93659287000003</v>
      </c>
      <c r="AO14" s="13">
        <f t="shared" si="14"/>
        <v>351.61159287000004</v>
      </c>
      <c r="AP14" s="13">
        <f t="shared" si="14"/>
        <v>350.86159286999998</v>
      </c>
      <c r="AQ14" s="13">
        <f t="shared" si="14"/>
        <v>350.86159287000004</v>
      </c>
      <c r="AR14" s="13">
        <f t="shared" si="14"/>
        <v>365.53659287000005</v>
      </c>
      <c r="AS14" s="13">
        <f t="shared" si="14"/>
        <v>359.48203532000002</v>
      </c>
      <c r="AT14" s="13">
        <f t="shared" si="14"/>
        <v>309.48203532000002</v>
      </c>
      <c r="AU14" s="13">
        <f t="shared" si="14"/>
        <v>359.15703531999998</v>
      </c>
      <c r="AV14" s="13">
        <f t="shared" si="14"/>
        <v>343.40703532000003</v>
      </c>
      <c r="AW14" s="13">
        <f t="shared" si="14"/>
        <v>343.40703532000003</v>
      </c>
      <c r="AX14" s="13">
        <f t="shared" si="14"/>
        <v>387.72489245999992</v>
      </c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</row>
    <row r="15" spans="1:72" x14ac:dyDescent="0.25">
      <c r="A15" s="5" t="s">
        <v>16</v>
      </c>
      <c r="B15" s="11">
        <f>SUM(B16:B19)</f>
        <v>1331.6051134300001</v>
      </c>
      <c r="C15" s="11">
        <f t="shared" ref="C15:J15" si="15">SUM(C16:C19)</f>
        <v>1353.8847209</v>
      </c>
      <c r="D15" s="11">
        <f t="shared" si="15"/>
        <v>1328.8847208999996</v>
      </c>
      <c r="E15" s="11">
        <f t="shared" si="15"/>
        <v>1280.0611914899996</v>
      </c>
      <c r="F15" s="11">
        <f t="shared" si="15"/>
        <v>952.44452481999963</v>
      </c>
      <c r="G15" s="11">
        <f t="shared" si="15"/>
        <v>940.44452481999997</v>
      </c>
      <c r="H15" s="11">
        <f t="shared" si="15"/>
        <v>841.45330900999977</v>
      </c>
      <c r="I15" s="11">
        <f t="shared" si="15"/>
        <v>817.12885953999978</v>
      </c>
      <c r="J15" s="11">
        <f t="shared" si="15"/>
        <v>804.12885954999979</v>
      </c>
      <c r="K15" s="11">
        <f t="shared" ref="K15:X15" si="16">SUM(K16:K19)</f>
        <v>787.34058691999985</v>
      </c>
      <c r="L15" s="11">
        <f t="shared" ref="L15" si="17">SUM(L16:L19)</f>
        <v>763.89098765999995</v>
      </c>
      <c r="M15" s="11">
        <f t="shared" si="16"/>
        <v>753.89098766999996</v>
      </c>
      <c r="N15" s="11">
        <f t="shared" si="16"/>
        <v>762.59885825999993</v>
      </c>
      <c r="O15" s="11">
        <f t="shared" si="16"/>
        <v>756.54434070000002</v>
      </c>
      <c r="P15" s="11">
        <f t="shared" si="16"/>
        <v>781.54434070000013</v>
      </c>
      <c r="Q15" s="11">
        <f t="shared" si="16"/>
        <v>772.72081129000003</v>
      </c>
      <c r="R15" s="11">
        <f t="shared" si="16"/>
        <v>771.97081129000014</v>
      </c>
      <c r="S15" s="11">
        <f t="shared" si="16"/>
        <v>626.3138112900001</v>
      </c>
      <c r="T15" s="11">
        <f t="shared" si="16"/>
        <v>614.82168188000014</v>
      </c>
      <c r="U15" s="11">
        <f t="shared" si="16"/>
        <v>608.76712433000012</v>
      </c>
      <c r="V15" s="11">
        <f t="shared" si="16"/>
        <v>608.76712433000012</v>
      </c>
      <c r="W15" s="11">
        <f t="shared" si="16"/>
        <v>599.94359492000012</v>
      </c>
      <c r="X15" s="11">
        <f t="shared" si="16"/>
        <v>599.19359492000012</v>
      </c>
      <c r="Y15" s="11">
        <f>SUM(Y16:Y19)</f>
        <v>599.19359492000012</v>
      </c>
      <c r="Z15" s="11">
        <f t="shared" ref="Z15:AC15" si="18">SUM(Z16:Z19)</f>
        <v>592.70146548000014</v>
      </c>
      <c r="AA15" s="11">
        <f t="shared" ref="AA15:AB15" si="19">SUM(AA16:AA19)</f>
        <v>586.64690793</v>
      </c>
      <c r="AB15" s="11">
        <f t="shared" si="19"/>
        <v>586.64690793</v>
      </c>
      <c r="AC15" s="11">
        <f t="shared" si="18"/>
        <v>586.32190793000018</v>
      </c>
      <c r="AD15" s="11">
        <f>SUM(AD16:AD19)</f>
        <v>585.57190794000007</v>
      </c>
      <c r="AE15" s="11">
        <f>SUM(AE16:AE19)</f>
        <v>585.57190793000018</v>
      </c>
      <c r="AF15" s="11">
        <f t="shared" ref="AF15:AH15" si="20">SUM(AF16:AF19)</f>
        <v>582.57830793000016</v>
      </c>
      <c r="AG15" s="11">
        <f t="shared" si="20"/>
        <v>576.52375038000014</v>
      </c>
      <c r="AH15" s="11">
        <f t="shared" si="20"/>
        <v>576.52375041000005</v>
      </c>
      <c r="AI15" s="11">
        <f>SUM(AI16:AI19)</f>
        <v>576.19875041</v>
      </c>
      <c r="AJ15" s="11">
        <f t="shared" ref="AJ15:AM15" si="21">SUM(AJ16:AJ19)</f>
        <v>575.44875038000009</v>
      </c>
      <c r="AK15" s="11">
        <f t="shared" si="21"/>
        <v>350.98475037999998</v>
      </c>
      <c r="AL15" s="11">
        <f t="shared" si="21"/>
        <v>347.99115042000005</v>
      </c>
      <c r="AM15" s="11">
        <f t="shared" si="21"/>
        <v>351.93659287000003</v>
      </c>
      <c r="AN15" s="11">
        <f t="shared" ref="AN15:AO15" si="22">SUM(AN16:AN19)</f>
        <v>351.93659287000003</v>
      </c>
      <c r="AO15" s="11">
        <f t="shared" si="22"/>
        <v>351.61159287000004</v>
      </c>
      <c r="AP15" s="11">
        <f t="shared" ref="AP15:AX15" si="23">SUM(AP16:AP19)</f>
        <v>350.86159286999998</v>
      </c>
      <c r="AQ15" s="11">
        <f t="shared" si="23"/>
        <v>350.86159287000004</v>
      </c>
      <c r="AR15" s="11">
        <f t="shared" si="23"/>
        <v>365.53659287000005</v>
      </c>
      <c r="AS15" s="11">
        <f t="shared" si="23"/>
        <v>359.48203532000002</v>
      </c>
      <c r="AT15" s="11">
        <f t="shared" ref="AT15:AW15" si="24">SUM(AT16:AT19)</f>
        <v>309.48203532000002</v>
      </c>
      <c r="AU15" s="11">
        <f t="shared" si="24"/>
        <v>359.15703531999998</v>
      </c>
      <c r="AV15" s="11">
        <f t="shared" si="24"/>
        <v>343.40703532000003</v>
      </c>
      <c r="AW15" s="11">
        <f t="shared" si="24"/>
        <v>343.40703532000003</v>
      </c>
      <c r="AX15" s="11">
        <f t="shared" si="23"/>
        <v>387.72489245999992</v>
      </c>
      <c r="AY15" s="20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</row>
    <row r="16" spans="1:72" x14ac:dyDescent="0.25">
      <c r="A16" s="7" t="s">
        <v>17</v>
      </c>
      <c r="B16" s="11">
        <v>16.010686359999994</v>
      </c>
      <c r="C16" s="11">
        <v>16.010686400000001</v>
      </c>
      <c r="D16" s="11">
        <v>16.010686400000001</v>
      </c>
      <c r="E16" s="11">
        <v>16.010686400000001</v>
      </c>
      <c r="F16" s="11">
        <v>16.01068588</v>
      </c>
      <c r="G16" s="11">
        <v>16.010686400000001</v>
      </c>
      <c r="H16" s="11">
        <v>13.343</v>
      </c>
      <c r="I16" s="11">
        <v>13.343</v>
      </c>
      <c r="J16" s="11">
        <v>13.343</v>
      </c>
      <c r="K16" s="11">
        <v>13.343</v>
      </c>
      <c r="L16" s="11">
        <v>13.343</v>
      </c>
      <c r="M16" s="11">
        <v>13.343</v>
      </c>
      <c r="N16" s="11">
        <v>25.674399999999999</v>
      </c>
      <c r="O16" s="11">
        <v>25.674399999999999</v>
      </c>
      <c r="P16" s="11">
        <v>25.674399999999999</v>
      </c>
      <c r="Q16" s="11">
        <v>25.674399999999999</v>
      </c>
      <c r="R16" s="11">
        <v>25.674399999999999</v>
      </c>
      <c r="S16" s="11">
        <v>25.674399999999999</v>
      </c>
      <c r="T16" s="11">
        <v>23.005800000000001</v>
      </c>
      <c r="U16" s="11">
        <v>23.005800000000001</v>
      </c>
      <c r="V16" s="11">
        <v>23.005800000000001</v>
      </c>
      <c r="W16" s="11">
        <v>23.005800000000001</v>
      </c>
      <c r="X16" s="11">
        <v>23.005800000000001</v>
      </c>
      <c r="Y16" s="11">
        <v>23.005800000000001</v>
      </c>
      <c r="Z16" s="11">
        <v>25.337199930000001</v>
      </c>
      <c r="AA16" s="14">
        <v>25.337199899999998</v>
      </c>
      <c r="AB16" s="14">
        <v>25.337199999999999</v>
      </c>
      <c r="AC16" s="14">
        <v>25.337199999999999</v>
      </c>
      <c r="AD16" s="11">
        <v>25.337199999999999</v>
      </c>
      <c r="AE16" s="11">
        <v>25.337199899999998</v>
      </c>
      <c r="AF16" s="11">
        <v>22.668599900000004</v>
      </c>
      <c r="AG16" s="11">
        <v>22.668599900000004</v>
      </c>
      <c r="AH16" s="11">
        <v>22.668600090000005</v>
      </c>
      <c r="AI16" s="11">
        <v>22.668600090000005</v>
      </c>
      <c r="AJ16" s="11">
        <v>22.668600060000003</v>
      </c>
      <c r="AK16" s="11">
        <v>22.668602</v>
      </c>
      <c r="AL16" s="11">
        <v>20.000000100000001</v>
      </c>
      <c r="AM16" s="11">
        <v>30.000000040000003</v>
      </c>
      <c r="AN16" s="11">
        <v>30.000000099999994</v>
      </c>
      <c r="AO16" s="11">
        <v>30.000000099999994</v>
      </c>
      <c r="AP16" s="11">
        <v>29.999999999999993</v>
      </c>
      <c r="AQ16" s="11">
        <v>30.000000099999994</v>
      </c>
      <c r="AR16" s="11">
        <v>45.000000099999994</v>
      </c>
      <c r="AS16" s="11">
        <v>44.999999999999993</v>
      </c>
      <c r="AT16" s="11">
        <v>45.000000099999994</v>
      </c>
      <c r="AU16" s="11">
        <v>45.000000099999994</v>
      </c>
      <c r="AV16" s="11">
        <v>45.000000099999994</v>
      </c>
      <c r="AW16" s="11">
        <v>45.000000099999994</v>
      </c>
      <c r="AX16" s="11">
        <v>89.642857239999969</v>
      </c>
      <c r="AY16" s="20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</row>
    <row r="17" spans="1:72" x14ac:dyDescent="0.25">
      <c r="A17" s="7" t="s">
        <v>18</v>
      </c>
      <c r="B17" s="11">
        <v>358.08823524000002</v>
      </c>
      <c r="C17" s="11">
        <v>373.08823527999994</v>
      </c>
      <c r="D17" s="11">
        <v>373.08823475999986</v>
      </c>
      <c r="E17" s="11">
        <v>364.26470534999987</v>
      </c>
      <c r="F17" s="11">
        <v>364.26470586999983</v>
      </c>
      <c r="G17" s="11">
        <v>352.26470587000017</v>
      </c>
      <c r="H17" s="11">
        <v>255.94117593999997</v>
      </c>
      <c r="I17" s="11">
        <v>240.94117645999998</v>
      </c>
      <c r="J17" s="11">
        <v>237.94117593999997</v>
      </c>
      <c r="K17" s="11">
        <v>229.11764652999997</v>
      </c>
      <c r="L17" s="11">
        <v>229.11764653999998</v>
      </c>
      <c r="M17" s="11">
        <v>219.11764704999999</v>
      </c>
      <c r="N17" s="11">
        <v>210.29411764</v>
      </c>
      <c r="O17" s="11">
        <v>210.29411764</v>
      </c>
      <c r="P17" s="11">
        <v>210.29411764</v>
      </c>
      <c r="Q17" s="11">
        <v>201.47058772</v>
      </c>
      <c r="R17" s="11">
        <v>201.47058772</v>
      </c>
      <c r="S17" s="11">
        <v>201.47058772</v>
      </c>
      <c r="T17" s="11">
        <v>192.64705881999998</v>
      </c>
      <c r="U17" s="11">
        <v>192.64705881</v>
      </c>
      <c r="V17" s="11">
        <v>192.64705881999998</v>
      </c>
      <c r="W17" s="11">
        <v>183.82352940999999</v>
      </c>
      <c r="X17" s="11">
        <v>183.82352940999999</v>
      </c>
      <c r="Y17" s="11">
        <v>183.82352933999999</v>
      </c>
      <c r="Z17" s="11">
        <v>175</v>
      </c>
      <c r="AA17" s="14">
        <v>175</v>
      </c>
      <c r="AB17" s="14">
        <v>175</v>
      </c>
      <c r="AC17" s="14">
        <v>175</v>
      </c>
      <c r="AD17" s="11">
        <v>175</v>
      </c>
      <c r="AE17" s="11">
        <v>175</v>
      </c>
      <c r="AF17" s="11">
        <v>175</v>
      </c>
      <c r="AG17" s="11">
        <v>175</v>
      </c>
      <c r="AH17" s="11">
        <v>175</v>
      </c>
      <c r="AI17" s="11">
        <v>175</v>
      </c>
      <c r="AJ17" s="11">
        <v>175</v>
      </c>
      <c r="AK17" s="11">
        <v>125</v>
      </c>
      <c r="AL17" s="11">
        <v>125</v>
      </c>
      <c r="AM17" s="11">
        <v>125</v>
      </c>
      <c r="AN17" s="11">
        <v>125</v>
      </c>
      <c r="AO17" s="11">
        <v>125</v>
      </c>
      <c r="AP17" s="11">
        <v>125</v>
      </c>
      <c r="AQ17" s="11">
        <v>125</v>
      </c>
      <c r="AR17" s="11">
        <v>125</v>
      </c>
      <c r="AS17" s="11">
        <v>125</v>
      </c>
      <c r="AT17" s="11">
        <v>75</v>
      </c>
      <c r="AU17" s="11">
        <v>75</v>
      </c>
      <c r="AV17" s="11">
        <v>75</v>
      </c>
      <c r="AW17" s="11">
        <v>75</v>
      </c>
      <c r="AX17" s="11">
        <v>75</v>
      </c>
      <c r="AY17" s="20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</row>
    <row r="18" spans="1:72" x14ac:dyDescent="0.25">
      <c r="A18" s="7" t="s">
        <v>19</v>
      </c>
      <c r="B18" s="11">
        <v>327.18519183000001</v>
      </c>
      <c r="C18" s="11">
        <v>334.46479921999992</v>
      </c>
      <c r="D18" s="11">
        <v>309.46479973999982</v>
      </c>
      <c r="E18" s="11">
        <v>269.46479973999982</v>
      </c>
      <c r="F18" s="11">
        <v>252.04813306999984</v>
      </c>
      <c r="G18" s="11">
        <v>252.04813254999985</v>
      </c>
      <c r="H18" s="11">
        <v>252.04813306999984</v>
      </c>
      <c r="I18" s="11">
        <v>242.72368307999986</v>
      </c>
      <c r="J18" s="11">
        <v>232.72368360999985</v>
      </c>
      <c r="K18" s="11">
        <v>224.75894038999985</v>
      </c>
      <c r="L18" s="11">
        <v>201.30934111999997</v>
      </c>
      <c r="M18" s="11">
        <v>201.30934061999997</v>
      </c>
      <c r="N18" s="11">
        <v>206.50934061999999</v>
      </c>
      <c r="O18" s="11">
        <v>200.45482306000011</v>
      </c>
      <c r="P18" s="11">
        <v>225.45482306000014</v>
      </c>
      <c r="Q18" s="11">
        <v>225.45482357000012</v>
      </c>
      <c r="R18" s="11">
        <v>224.70482357000017</v>
      </c>
      <c r="S18" s="11">
        <v>224.70482357000017</v>
      </c>
      <c r="T18" s="11">
        <v>224.70482306000014</v>
      </c>
      <c r="U18" s="11">
        <v>218.65026552000012</v>
      </c>
      <c r="V18" s="11">
        <v>218.65026551000014</v>
      </c>
      <c r="W18" s="11">
        <v>218.65026551000005</v>
      </c>
      <c r="X18" s="11">
        <v>217.90026551000014</v>
      </c>
      <c r="Y18" s="11">
        <v>217.90026558000014</v>
      </c>
      <c r="Z18" s="11">
        <v>217.90026555000014</v>
      </c>
      <c r="AA18" s="14">
        <v>211.84570803000008</v>
      </c>
      <c r="AB18" s="14">
        <v>211.84570793000009</v>
      </c>
      <c r="AC18" s="14">
        <v>211.5207079300001</v>
      </c>
      <c r="AD18" s="11">
        <v>210.77070794000008</v>
      </c>
      <c r="AE18" s="11">
        <v>210.77070803000009</v>
      </c>
      <c r="AF18" s="11">
        <v>210.44570803000008</v>
      </c>
      <c r="AG18" s="11">
        <v>204.39115048000008</v>
      </c>
      <c r="AH18" s="11">
        <v>204.39115032000007</v>
      </c>
      <c r="AI18" s="11">
        <v>204.06615032000005</v>
      </c>
      <c r="AJ18" s="11">
        <v>203.31615032000005</v>
      </c>
      <c r="AK18" s="11">
        <v>203.31614837999999</v>
      </c>
      <c r="AL18" s="11">
        <v>202.99115032000006</v>
      </c>
      <c r="AM18" s="11">
        <v>196.93659283</v>
      </c>
      <c r="AN18" s="11">
        <v>196.93659277000003</v>
      </c>
      <c r="AO18" s="11">
        <v>196.61159277000004</v>
      </c>
      <c r="AP18" s="11">
        <v>195.86159287000001</v>
      </c>
      <c r="AQ18" s="11">
        <v>195.86159277000004</v>
      </c>
      <c r="AR18" s="11">
        <v>195.53659277000003</v>
      </c>
      <c r="AS18" s="11">
        <v>189.48203532000002</v>
      </c>
      <c r="AT18" s="11">
        <v>189.48203522000003</v>
      </c>
      <c r="AU18" s="11">
        <v>189.15703521999998</v>
      </c>
      <c r="AV18" s="11">
        <v>173.40703522000004</v>
      </c>
      <c r="AW18" s="11">
        <v>173.40703522000004</v>
      </c>
      <c r="AX18" s="11">
        <v>173.08203521999997</v>
      </c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</row>
    <row r="19" spans="1:72" x14ac:dyDescent="0.25">
      <c r="A19" s="7" t="s">
        <v>20</v>
      </c>
      <c r="B19" s="11">
        <v>630.32099999999991</v>
      </c>
      <c r="C19" s="11">
        <v>630.32100000000003</v>
      </c>
      <c r="D19" s="11">
        <v>630.32100000000003</v>
      </c>
      <c r="E19" s="11">
        <v>630.32100000000003</v>
      </c>
      <c r="F19" s="11">
        <v>320.12099999999998</v>
      </c>
      <c r="G19" s="11">
        <v>320.12099999999998</v>
      </c>
      <c r="H19" s="11">
        <v>320.12099999999998</v>
      </c>
      <c r="I19" s="11">
        <v>320.12099999999998</v>
      </c>
      <c r="J19" s="11">
        <v>320.12099999999998</v>
      </c>
      <c r="K19" s="11">
        <v>320.12099999999998</v>
      </c>
      <c r="L19" s="11">
        <v>320.12099999999998</v>
      </c>
      <c r="M19" s="11">
        <v>320.12099999999998</v>
      </c>
      <c r="N19" s="11">
        <v>320.12099999999998</v>
      </c>
      <c r="O19" s="11">
        <v>320.12099999999998</v>
      </c>
      <c r="P19" s="11">
        <v>320.12099999999998</v>
      </c>
      <c r="Q19" s="11">
        <v>320.12099999999998</v>
      </c>
      <c r="R19" s="11">
        <v>320.12099999999998</v>
      </c>
      <c r="S19" s="11">
        <v>174.464</v>
      </c>
      <c r="T19" s="11">
        <v>174.464</v>
      </c>
      <c r="U19" s="11">
        <v>174.464</v>
      </c>
      <c r="V19" s="11">
        <v>174.464</v>
      </c>
      <c r="W19" s="11">
        <v>174.464</v>
      </c>
      <c r="X19" s="11">
        <v>174.464</v>
      </c>
      <c r="Y19" s="11">
        <v>174.464</v>
      </c>
      <c r="Z19" s="11">
        <v>174.464</v>
      </c>
      <c r="AA19" s="14">
        <v>174.464</v>
      </c>
      <c r="AB19" s="14">
        <v>174.464</v>
      </c>
      <c r="AC19" s="14">
        <v>174.464</v>
      </c>
      <c r="AD19" s="11">
        <v>174.464</v>
      </c>
      <c r="AE19" s="11">
        <v>174.464</v>
      </c>
      <c r="AF19" s="11">
        <v>174.464</v>
      </c>
      <c r="AG19" s="11">
        <v>174.464</v>
      </c>
      <c r="AH19" s="11">
        <v>174.464</v>
      </c>
      <c r="AI19" s="11">
        <v>174.464</v>
      </c>
      <c r="AJ19" s="11">
        <v>174.464</v>
      </c>
      <c r="AK19" s="11">
        <v>0</v>
      </c>
      <c r="AL19" s="11">
        <v>0</v>
      </c>
      <c r="AM19" s="11">
        <v>0</v>
      </c>
      <c r="AN19" s="11">
        <v>0</v>
      </c>
      <c r="AO19" s="11">
        <v>0</v>
      </c>
      <c r="AP19" s="11">
        <v>0</v>
      </c>
      <c r="AQ19" s="11">
        <v>0</v>
      </c>
      <c r="AR19" s="11">
        <v>0</v>
      </c>
      <c r="AS19" s="11">
        <v>0</v>
      </c>
      <c r="AT19" s="11"/>
      <c r="AU19" s="11">
        <v>50</v>
      </c>
      <c r="AV19" s="11">
        <v>50</v>
      </c>
      <c r="AW19" s="11">
        <v>50</v>
      </c>
      <c r="AX19" s="11">
        <v>50</v>
      </c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</row>
    <row r="20" spans="1:72" x14ac:dyDescent="0.25">
      <c r="A20" s="7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</row>
    <row r="21" spans="1:72" x14ac:dyDescent="0.25">
      <c r="A21" s="3" t="s">
        <v>21</v>
      </c>
      <c r="B21" s="15">
        <f t="shared" ref="B21:H21" si="25">B14*B24</f>
        <v>819922.53254338831</v>
      </c>
      <c r="C21" s="15">
        <f t="shared" si="25"/>
        <v>832124.627159558</v>
      </c>
      <c r="D21" s="15">
        <f t="shared" si="25"/>
        <v>816971.74871490174</v>
      </c>
      <c r="E21" s="15">
        <f t="shared" si="25"/>
        <v>784523.90304039093</v>
      </c>
      <c r="F21" s="15">
        <f t="shared" si="25"/>
        <v>585610.51608557685</v>
      </c>
      <c r="G21" s="15">
        <f t="shared" si="25"/>
        <v>583555.2320960582</v>
      </c>
      <c r="H21" s="15">
        <f t="shared" si="25"/>
        <v>521928.24397963256</v>
      </c>
      <c r="I21" s="15">
        <f t="shared" ref="I21:J21" si="26">I14*I24</f>
        <v>508074.38228478102</v>
      </c>
      <c r="J21" s="15">
        <f t="shared" si="26"/>
        <v>503280.12932655838</v>
      </c>
      <c r="K21" s="15">
        <f t="shared" ref="K21:Y21" si="27">K14*K24</f>
        <v>495079.76105529588</v>
      </c>
      <c r="L21" s="15">
        <f t="shared" ref="L21" si="28">L14*L24</f>
        <v>489692.31763944292</v>
      </c>
      <c r="M21" s="15">
        <f t="shared" si="27"/>
        <v>476323.40382965939</v>
      </c>
      <c r="N21" s="15">
        <f t="shared" si="27"/>
        <v>490091.78224937152</v>
      </c>
      <c r="O21" s="15">
        <f t="shared" si="27"/>
        <v>489552.27742356306</v>
      </c>
      <c r="P21" s="15">
        <f t="shared" si="27"/>
        <v>504307.11672348907</v>
      </c>
      <c r="Q21" s="15">
        <f t="shared" si="27"/>
        <v>515690.68783060735</v>
      </c>
      <c r="R21" s="15">
        <f t="shared" si="27"/>
        <v>516664.62458017125</v>
      </c>
      <c r="S21" s="15">
        <f t="shared" si="27"/>
        <v>431436.26890711661</v>
      </c>
      <c r="T21" s="15">
        <f t="shared" si="27"/>
        <v>425622.60571506771</v>
      </c>
      <c r="U21" s="15">
        <f t="shared" si="27"/>
        <v>409468.94316684466</v>
      </c>
      <c r="V21" s="15">
        <f t="shared" si="27"/>
        <v>401013.167809901</v>
      </c>
      <c r="W21" s="15">
        <f t="shared" si="27"/>
        <v>377616.49751454644</v>
      </c>
      <c r="X21" s="15">
        <f t="shared" si="27"/>
        <v>371302.29496407643</v>
      </c>
      <c r="Y21" s="15">
        <f t="shared" si="27"/>
        <v>362092.68941015605</v>
      </c>
      <c r="Z21" s="15">
        <f t="shared" ref="Z21:AH21" si="29">Z14*Z24</f>
        <v>354222.10382946726</v>
      </c>
      <c r="AA21" s="15">
        <f t="shared" si="29"/>
        <v>327143.64820716449</v>
      </c>
      <c r="AB21" s="15">
        <f t="shared" si="29"/>
        <v>328985.71949806466</v>
      </c>
      <c r="AC21" s="15">
        <f t="shared" si="29"/>
        <v>318554.55579744838</v>
      </c>
      <c r="AD21" s="15">
        <f t="shared" si="29"/>
        <v>320717.73397873808</v>
      </c>
      <c r="AE21" s="15">
        <f t="shared" si="29"/>
        <v>318732.64520537836</v>
      </c>
      <c r="AF21" s="15">
        <f t="shared" si="29"/>
        <v>319171.35178252991</v>
      </c>
      <c r="AG21" s="15">
        <f t="shared" si="29"/>
        <v>315358.4914578601</v>
      </c>
      <c r="AH21" s="15">
        <f t="shared" si="29"/>
        <v>310273.55199565378</v>
      </c>
      <c r="AI21" s="15">
        <f t="shared" ref="AI21" si="30">AI14*AI24</f>
        <v>312011.623347015</v>
      </c>
      <c r="AJ21" s="15">
        <f>AJ14*AJ24</f>
        <v>307962.90774086461</v>
      </c>
      <c r="AK21" s="15">
        <f t="shared" ref="AK21:AM21" si="31">AK14*AK24</f>
        <v>188317.35796888519</v>
      </c>
      <c r="AL21" s="15">
        <f t="shared" si="31"/>
        <v>182249.92529796244</v>
      </c>
      <c r="AM21" s="15">
        <f t="shared" si="31"/>
        <v>182408.73608452099</v>
      </c>
      <c r="AN21" s="15">
        <f t="shared" ref="AN21:AX21" si="32">AN14*AN24</f>
        <v>181595.76255499132</v>
      </c>
      <c r="AO21" s="15">
        <f t="shared" si="32"/>
        <v>177247.40396576704</v>
      </c>
      <c r="AP21" s="15">
        <f t="shared" ref="AP21:AW21" si="33">AP14*AP24</f>
        <v>178742.92987169279</v>
      </c>
      <c r="AQ21" s="15">
        <f t="shared" si="33"/>
        <v>186595.21232012345</v>
      </c>
      <c r="AR21" s="15">
        <f t="shared" si="33"/>
        <v>193197.05542958112</v>
      </c>
      <c r="AS21" s="15">
        <f t="shared" si="33"/>
        <v>188404.53471121201</v>
      </c>
      <c r="AT21" s="15">
        <f t="shared" si="33"/>
        <v>161138.01133006439</v>
      </c>
      <c r="AU21" s="15">
        <f t="shared" si="33"/>
        <v>186409.68447178637</v>
      </c>
      <c r="AV21" s="15">
        <f t="shared" si="33"/>
        <v>176456.27102882884</v>
      </c>
      <c r="AW21" s="15">
        <f t="shared" si="33"/>
        <v>175141.02208355322</v>
      </c>
      <c r="AX21" s="15">
        <f t="shared" si="32"/>
        <v>198332.91424006375</v>
      </c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</row>
    <row r="22" spans="1:72" x14ac:dyDescent="0.25">
      <c r="A22" s="5" t="s">
        <v>16</v>
      </c>
      <c r="B22" s="11">
        <v>819922.5325433882</v>
      </c>
      <c r="C22" s="11">
        <v>832124.62715955789</v>
      </c>
      <c r="D22" s="11">
        <v>816971.74871490197</v>
      </c>
      <c r="E22" s="11">
        <v>784523.90304039116</v>
      </c>
      <c r="F22" s="11">
        <v>585610.51608557685</v>
      </c>
      <c r="G22" s="11">
        <v>583555.23209605808</v>
      </c>
      <c r="H22" s="11">
        <v>521928.24397963256</v>
      </c>
      <c r="I22" s="11">
        <v>508074.38228478102</v>
      </c>
      <c r="J22" s="11">
        <v>503280.12932655838</v>
      </c>
      <c r="K22" s="11">
        <v>495079.76105529588</v>
      </c>
      <c r="L22" s="11">
        <v>489692.31763944292</v>
      </c>
      <c r="M22" s="11">
        <v>476323.40382965939</v>
      </c>
      <c r="N22" s="11">
        <v>490091.78224937152</v>
      </c>
      <c r="O22" s="11">
        <v>489552.27742356306</v>
      </c>
      <c r="P22" s="11">
        <v>504307.11672348907</v>
      </c>
      <c r="Q22" s="11">
        <v>515690.68783060735</v>
      </c>
      <c r="R22" s="11">
        <v>515690.68783060735</v>
      </c>
      <c r="S22" s="11">
        <v>431436.26890711661</v>
      </c>
      <c r="T22" s="11">
        <v>425622.60571506771</v>
      </c>
      <c r="U22" s="11">
        <v>409468.94316684466</v>
      </c>
      <c r="V22" s="11">
        <v>401013.167809901</v>
      </c>
      <c r="W22" s="11">
        <v>377616.49751454644</v>
      </c>
      <c r="X22" s="11">
        <v>371302.29496407643</v>
      </c>
      <c r="Y22" s="11">
        <v>362092.68941015605</v>
      </c>
      <c r="Z22" s="11">
        <v>354222.10382946709</v>
      </c>
      <c r="AA22" s="14">
        <v>327143.64820716501</v>
      </c>
      <c r="AB22" s="14">
        <v>328985.71949806501</v>
      </c>
      <c r="AC22" s="14">
        <v>318554.55579744821</v>
      </c>
      <c r="AD22" s="11">
        <v>320717.73397873808</v>
      </c>
      <c r="AE22" s="11">
        <v>318732.64520537836</v>
      </c>
      <c r="AF22" s="11">
        <v>319171.35178252991</v>
      </c>
      <c r="AG22" s="11">
        <v>315358.4914578601</v>
      </c>
      <c r="AH22" s="11">
        <v>310273.55199565378</v>
      </c>
      <c r="AI22" s="11">
        <v>312011.623347015</v>
      </c>
      <c r="AJ22" s="11">
        <v>307962.90774086502</v>
      </c>
      <c r="AK22" s="11">
        <v>188317.35796888525</v>
      </c>
      <c r="AL22" s="11">
        <v>188317.35796888525</v>
      </c>
      <c r="AM22" s="11">
        <v>182408.73608452099</v>
      </c>
      <c r="AN22" s="11">
        <v>181595.76255499132</v>
      </c>
      <c r="AO22" s="11">
        <v>177247.40396576704</v>
      </c>
      <c r="AP22" s="11">
        <v>178742.92987169279</v>
      </c>
      <c r="AQ22" s="11">
        <v>186595.21232012345</v>
      </c>
      <c r="AR22" s="11">
        <v>193197.05542958112</v>
      </c>
      <c r="AS22" s="11">
        <v>188404.53471121201</v>
      </c>
      <c r="AT22" s="11">
        <v>161138.01133006439</v>
      </c>
      <c r="AU22" s="11">
        <v>186409.68447178602</v>
      </c>
      <c r="AV22" s="11">
        <v>176456.27102882884</v>
      </c>
      <c r="AW22" s="11">
        <v>175141.02208355322</v>
      </c>
      <c r="AX22" s="11">
        <v>198332.91424006375</v>
      </c>
      <c r="AY22" s="20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</row>
    <row r="23" spans="1:72" x14ac:dyDescent="0.25">
      <c r="B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</row>
    <row r="24" spans="1:72" ht="16.2" x14ac:dyDescent="0.25">
      <c r="A24" s="5" t="s">
        <v>35</v>
      </c>
      <c r="B24" s="11">
        <v>615.74</v>
      </c>
      <c r="C24" s="11">
        <v>614.62</v>
      </c>
      <c r="D24" s="11">
        <v>614.78</v>
      </c>
      <c r="E24" s="11">
        <v>612.88</v>
      </c>
      <c r="F24" s="11">
        <v>614.85</v>
      </c>
      <c r="G24" s="11">
        <v>620.51</v>
      </c>
      <c r="H24" s="11">
        <v>620.27</v>
      </c>
      <c r="I24" s="11">
        <v>621.78</v>
      </c>
      <c r="J24" s="11">
        <v>625.87</v>
      </c>
      <c r="K24" s="11">
        <v>628.79999999999995</v>
      </c>
      <c r="L24" s="11">
        <v>641.04999999999995</v>
      </c>
      <c r="M24" s="11">
        <v>631.82000000000005</v>
      </c>
      <c r="N24" s="11">
        <v>642.66</v>
      </c>
      <c r="O24" s="11">
        <v>647.09</v>
      </c>
      <c r="P24" s="11">
        <v>645.27</v>
      </c>
      <c r="Q24" s="11">
        <v>667.37</v>
      </c>
      <c r="R24" s="11">
        <v>669.28</v>
      </c>
      <c r="S24" s="11">
        <v>688.85</v>
      </c>
      <c r="T24" s="11">
        <v>692.27</v>
      </c>
      <c r="U24" s="11">
        <v>672.62</v>
      </c>
      <c r="V24" s="11">
        <v>658.73</v>
      </c>
      <c r="W24" s="11">
        <v>629.41999999999996</v>
      </c>
      <c r="X24" s="11">
        <v>619.66999999999996</v>
      </c>
      <c r="Y24" s="11">
        <v>604.29999999999995</v>
      </c>
      <c r="Z24" s="11">
        <v>597.64</v>
      </c>
      <c r="AA24" s="11">
        <v>557.65</v>
      </c>
      <c r="AB24" s="11">
        <v>560.79</v>
      </c>
      <c r="AC24" s="11">
        <v>543.30999999999995</v>
      </c>
      <c r="AD24" s="11">
        <v>547.70000000000005</v>
      </c>
      <c r="AE24" s="11">
        <v>544.30999999999995</v>
      </c>
      <c r="AF24" s="11">
        <v>547.86</v>
      </c>
      <c r="AG24" s="11">
        <v>547</v>
      </c>
      <c r="AH24" s="11">
        <v>538.17999999999995</v>
      </c>
      <c r="AI24" s="11">
        <v>541.5</v>
      </c>
      <c r="AJ24" s="11">
        <v>535.16999999999996</v>
      </c>
      <c r="AK24" s="11">
        <v>536.54</v>
      </c>
      <c r="AL24" s="11">
        <v>523.72</v>
      </c>
      <c r="AM24" s="11">
        <v>518.29999999999995</v>
      </c>
      <c r="AN24" s="11">
        <v>515.99</v>
      </c>
      <c r="AO24" s="11">
        <v>504.1</v>
      </c>
      <c r="AP24" s="11">
        <v>509.44</v>
      </c>
      <c r="AQ24" s="11">
        <v>531.82000000000005</v>
      </c>
      <c r="AR24" s="11">
        <v>528.53</v>
      </c>
      <c r="AS24" s="11">
        <v>524.1</v>
      </c>
      <c r="AT24" s="11">
        <v>520.66999999999996</v>
      </c>
      <c r="AU24" s="11">
        <v>519.02</v>
      </c>
      <c r="AV24" s="11">
        <v>513.84</v>
      </c>
      <c r="AW24" s="11">
        <v>510.01</v>
      </c>
      <c r="AX24" s="11">
        <v>511.53</v>
      </c>
      <c r="AY24" s="20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</row>
    <row r="25" spans="1:72" x14ac:dyDescent="0.25"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</row>
    <row r="26" spans="1:72" x14ac:dyDescent="0.25">
      <c r="A26" s="16" t="s">
        <v>22</v>
      </c>
      <c r="B26" s="17">
        <f t="shared" ref="B26:H26" si="34">B21+B7</f>
        <v>6253284.2810664903</v>
      </c>
      <c r="C26" s="17">
        <f>C21+C7</f>
        <v>6129544.1932408474</v>
      </c>
      <c r="D26" s="17">
        <f t="shared" si="34"/>
        <v>6199984.0371400584</v>
      </c>
      <c r="E26" s="17">
        <f t="shared" si="34"/>
        <v>6220300.5088948738</v>
      </c>
      <c r="F26" s="17">
        <f t="shared" si="34"/>
        <v>6007577.4377475288</v>
      </c>
      <c r="G26" s="17">
        <f t="shared" si="34"/>
        <v>5938869.6099610673</v>
      </c>
      <c r="H26" s="17">
        <f t="shared" si="34"/>
        <v>5786978.8082977459</v>
      </c>
      <c r="I26" s="17">
        <f t="shared" ref="I26:J26" si="35">I21+I7</f>
        <v>5681401.8629800435</v>
      </c>
      <c r="J26" s="17">
        <f t="shared" si="35"/>
        <v>5590570.0827560155</v>
      </c>
      <c r="K26" s="17">
        <f t="shared" ref="K26:Y26" si="36">K21+K7</f>
        <v>5538849.9462586064</v>
      </c>
      <c r="L26" s="17">
        <f t="shared" ref="L26" si="37">L21+L7</f>
        <v>5501708.4559108336</v>
      </c>
      <c r="M26" s="17">
        <f t="shared" si="36"/>
        <v>5367210.171192579</v>
      </c>
      <c r="N26" s="17">
        <f t="shared" si="36"/>
        <v>5728950.3936904883</v>
      </c>
      <c r="O26" s="17">
        <f t="shared" si="36"/>
        <v>5365847.7329737507</v>
      </c>
      <c r="P26" s="17">
        <f t="shared" si="36"/>
        <v>5406540.7643854925</v>
      </c>
      <c r="Q26" s="17">
        <f t="shared" si="36"/>
        <v>5692396.9436058057</v>
      </c>
      <c r="R26" s="17">
        <f t="shared" si="36"/>
        <v>6820179.1765950359</v>
      </c>
      <c r="S26" s="17">
        <f t="shared" si="36"/>
        <v>6830517.2135766577</v>
      </c>
      <c r="T26" s="17">
        <f t="shared" si="36"/>
        <v>6850906.6423022822</v>
      </c>
      <c r="U26" s="17">
        <f t="shared" si="36"/>
        <v>6884012.5412467131</v>
      </c>
      <c r="V26" s="17">
        <f t="shared" si="36"/>
        <v>7002906.1655459981</v>
      </c>
      <c r="W26" s="17">
        <f t="shared" si="36"/>
        <v>6970177.6497488497</v>
      </c>
      <c r="X26" s="17">
        <f t="shared" si="36"/>
        <v>7206433.6178864697</v>
      </c>
      <c r="Y26" s="17">
        <f t="shared" si="36"/>
        <v>7182990.5880441228</v>
      </c>
      <c r="Z26" s="17">
        <f t="shared" ref="Z26:AH26" si="38">Z21+Z7</f>
        <v>7073441.8005667655</v>
      </c>
      <c r="AA26" s="17">
        <f t="shared" si="38"/>
        <v>7312314.1758898338</v>
      </c>
      <c r="AB26" s="17">
        <f t="shared" si="38"/>
        <v>7474783.0411862396</v>
      </c>
      <c r="AC26" s="17">
        <f t="shared" si="38"/>
        <v>7687910.9177965783</v>
      </c>
      <c r="AD26" s="17">
        <f t="shared" si="38"/>
        <v>7625613.6762216408</v>
      </c>
      <c r="AE26" s="17">
        <f t="shared" si="38"/>
        <v>7728748.9777212478</v>
      </c>
      <c r="AF26" s="17">
        <f t="shared" si="38"/>
        <v>7743204.1656329706</v>
      </c>
      <c r="AG26" s="17">
        <f>AG21+AG7</f>
        <v>7858230.6166343251</v>
      </c>
      <c r="AH26" s="17">
        <f t="shared" si="38"/>
        <v>7791294.1990733352</v>
      </c>
      <c r="AI26" s="17">
        <f t="shared" ref="AI26:AX26" si="39">AI21+AI7</f>
        <v>7802356.2484962037</v>
      </c>
      <c r="AJ26" s="17">
        <f t="shared" si="39"/>
        <v>7998816.1424595956</v>
      </c>
      <c r="AK26" s="17">
        <f t="shared" si="39"/>
        <v>7987172.3950987952</v>
      </c>
      <c r="AL26" s="17">
        <f t="shared" si="39"/>
        <v>7794245.3358842321</v>
      </c>
      <c r="AM26" s="17">
        <f t="shared" si="39"/>
        <v>7780391.2131406711</v>
      </c>
      <c r="AN26" s="17">
        <f t="shared" si="39"/>
        <v>7815628.4415035211</v>
      </c>
      <c r="AO26" s="17">
        <f t="shared" si="39"/>
        <v>7738098.0691035576</v>
      </c>
      <c r="AP26" s="17">
        <f t="shared" ref="AP26:AW26" si="40">AP21+AP7</f>
        <v>7651540.139902683</v>
      </c>
      <c r="AQ26" s="17">
        <f t="shared" si="40"/>
        <v>6106337.6428160975</v>
      </c>
      <c r="AR26" s="17">
        <f t="shared" si="40"/>
        <v>6144721.9819322713</v>
      </c>
      <c r="AS26" s="17">
        <f t="shared" si="40"/>
        <v>6133231.6682739062</v>
      </c>
      <c r="AT26" s="17">
        <f t="shared" si="40"/>
        <v>6419240.9866647413</v>
      </c>
      <c r="AU26" s="17">
        <f t="shared" si="40"/>
        <v>6466238.6613082401</v>
      </c>
      <c r="AV26" s="17">
        <f t="shared" si="40"/>
        <v>6519734.6668790579</v>
      </c>
      <c r="AW26" s="17">
        <f t="shared" si="40"/>
        <v>6053486.1466971412</v>
      </c>
      <c r="AX26" s="17">
        <f t="shared" si="39"/>
        <v>5982360.944716977</v>
      </c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</row>
    <row r="27" spans="1:72" s="3" customFormat="1" x14ac:dyDescent="0.25">
      <c r="B27" s="18"/>
    </row>
    <row r="28" spans="1:72" hidden="1" x14ac:dyDescent="0.25"/>
    <row r="29" spans="1:72" x14ac:dyDescent="0.25">
      <c r="AI29" s="19"/>
      <c r="AJ29" s="19"/>
      <c r="AK29" s="19"/>
      <c r="AL29" s="19"/>
      <c r="AM29" s="19"/>
      <c r="AN29" s="19"/>
      <c r="AO29" s="11"/>
      <c r="AP29" s="11"/>
      <c r="AQ29" s="11"/>
      <c r="AR29" s="11"/>
      <c r="AS29" s="11"/>
      <c r="AT29" s="11"/>
      <c r="AU29" s="11"/>
      <c r="AV29" s="11"/>
      <c r="AW29" s="11"/>
      <c r="AX29" s="19"/>
    </row>
    <row r="30" spans="1:72" s="1" customFormat="1" x14ac:dyDescent="0.35">
      <c r="A30" s="5" t="s">
        <v>23</v>
      </c>
      <c r="AO30" s="2"/>
      <c r="AP30" s="2"/>
      <c r="AQ30" s="2"/>
      <c r="AR30" s="2"/>
      <c r="AS30" s="2"/>
      <c r="AT30" s="2"/>
      <c r="AU30" s="2"/>
      <c r="AV30" s="2"/>
      <c r="AW30" s="2"/>
    </row>
    <row r="31" spans="1:72" s="1" customFormat="1" x14ac:dyDescent="0.35">
      <c r="A31" s="5" t="s">
        <v>24</v>
      </c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</row>
    <row r="32" spans="1:72" x14ac:dyDescent="0.25">
      <c r="A32" s="5" t="s">
        <v>27</v>
      </c>
    </row>
    <row r="33" spans="1:1" x14ac:dyDescent="0.25">
      <c r="A33" s="5" t="s">
        <v>25</v>
      </c>
    </row>
    <row r="35" spans="1:1" x14ac:dyDescent="0.25">
      <c r="A35" s="3" t="s">
        <v>26</v>
      </c>
    </row>
  </sheetData>
  <mergeCells count="7">
    <mergeCell ref="C5:N5"/>
    <mergeCell ref="O5:Z5"/>
    <mergeCell ref="A1:AX1"/>
    <mergeCell ref="A2:AX2"/>
    <mergeCell ref="A3:AX3"/>
    <mergeCell ref="AA5:AL5"/>
    <mergeCell ref="AM5:AX5"/>
  </mergeCells>
  <phoneticPr fontId="0" type="noConversion"/>
  <printOptions horizontalCentered="1" verticalCentered="1"/>
  <pageMargins left="7.874015748031496E-2" right="7.874015748031496E-2" top="7.874015748031496E-2" bottom="7.874015748031496E-2" header="0.15748031496062992" footer="0"/>
  <pageSetup scale="46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6BE47BE2A470D4295CBEAFE13A3A018" ma:contentTypeVersion="14" ma:contentTypeDescription="Crear nuevo documento." ma:contentTypeScope="" ma:versionID="397b49e026a3237ddb566f838c363de4">
  <xsd:schema xmlns:xsd="http://www.w3.org/2001/XMLSchema" xmlns:xs="http://www.w3.org/2001/XMLSchema" xmlns:p="http://schemas.microsoft.com/office/2006/metadata/properties" xmlns:ns3="f8d78148-4387-4513-809a-a1c4a9be36f6" xmlns:ns4="1828e985-bf61-4a18-805b-b2c424da50ad" targetNamespace="http://schemas.microsoft.com/office/2006/metadata/properties" ma:root="true" ma:fieldsID="a3360ad84df4c916473c43d40dde8646" ns3:_="" ns4:_="">
    <xsd:import namespace="f8d78148-4387-4513-809a-a1c4a9be36f6"/>
    <xsd:import namespace="1828e985-bf61-4a18-805b-b2c424da50a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CR" minOccurs="0"/>
                <xsd:element ref="ns3:MediaServiceDateTaken" minOccurs="0"/>
                <xsd:element ref="ns3:MediaLengthInSeconds" minOccurs="0"/>
                <xsd:element ref="ns3:MediaServiceAutoKeyPoints" minOccurs="0"/>
                <xsd:element ref="ns3:MediaServiceKeyPoints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d78148-4387-4513-809a-a1c4a9be36f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28e985-bf61-4a18-805b-b2c424da50ad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f8d78148-4387-4513-809a-a1c4a9be36f6" xsi:nil="true"/>
  </documentManagement>
</p:properties>
</file>

<file path=customXml/itemProps1.xml><?xml version="1.0" encoding="utf-8"?>
<ds:datastoreItem xmlns:ds="http://schemas.openxmlformats.org/officeDocument/2006/customXml" ds:itemID="{249B22A6-7242-4FE2-BBB4-5BD2A593E31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A9BD0EF-1A12-4AFD-98C4-BA22CFBEE74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8d78148-4387-4513-809a-a1c4a9be36f6"/>
    <ds:schemaRef ds:uri="1828e985-bf61-4a18-805b-b2c424da50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954D609-C7D9-4E89-9DF4-22FB342B4BB4}">
  <ds:schemaRefs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purl.org/dc/dcmitype/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www.w3.org/XML/1998/namespace"/>
    <ds:schemaRef ds:uri="f8d78148-4387-4513-809a-a1c4a9be36f6"/>
    <ds:schemaRef ds:uri="1828e985-bf61-4a18-805b-b2c424da50a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Inf. Mensual</vt:lpstr>
      <vt:lpstr>'Inf. Mensual'!Área_de_impresión</vt:lpstr>
      <vt:lpstr>'Inf. Mensual'!Títulos_a_imprimir</vt:lpstr>
    </vt:vector>
  </TitlesOfParts>
  <Manager/>
  <Company>BCCR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jimenezgr</dc:creator>
  <cp:keywords/>
  <dc:description/>
  <cp:lastModifiedBy>Javier Villegas Solano</cp:lastModifiedBy>
  <cp:revision/>
  <dcterms:created xsi:type="dcterms:W3CDTF">2004-06-17T15:53:07Z</dcterms:created>
  <dcterms:modified xsi:type="dcterms:W3CDTF">2025-03-17T20:42:02Z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0x010100E6BE47BE2A470D4295CBEAFE13A3A018</vt:lpwstr>
  </property>
</Properties>
</file>