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villegassj\OneDrive - MH de CR\RESPALDO AÑO 2022 1\AÑO 2024\Diciembre 2024\Históricos\Historico página\"/>
    </mc:Choice>
  </mc:AlternateContent>
  <xr:revisionPtr revIDLastSave="0" documentId="13_ncr:1_{3BA433E5-F97D-4C23-9DFE-3D5F4E8ED4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 acreedor externa a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M14" i="1"/>
  <c r="L14" i="1"/>
  <c r="K14" i="1"/>
  <c r="J14" i="1"/>
  <c r="I14" i="1"/>
  <c r="H14" i="1"/>
  <c r="G14" i="1"/>
  <c r="F14" i="1"/>
  <c r="E14" i="1" l="1"/>
  <c r="D14" i="1"/>
  <c r="C14" i="1"/>
  <c r="B14" i="1"/>
  <c r="S27" i="1"/>
  <c r="T27" i="1"/>
  <c r="U27" i="1"/>
  <c r="V27" i="1"/>
  <c r="P19" i="1" l="1"/>
  <c r="P27" i="1" l="1"/>
  <c r="R19" i="1"/>
  <c r="R27" i="1" l="1"/>
  <c r="N19" i="1"/>
  <c r="N27" i="1" l="1"/>
  <c r="M19" i="1"/>
  <c r="M27" i="1" l="1"/>
  <c r="O19" i="1"/>
  <c r="O27" i="1" l="1"/>
  <c r="L19" i="1"/>
  <c r="L27" i="1" l="1"/>
  <c r="J19" i="1"/>
  <c r="J27" i="1" l="1"/>
  <c r="H19" i="1"/>
  <c r="H27" i="1" l="1"/>
  <c r="G19" i="1"/>
  <c r="F19" i="1"/>
  <c r="I19" i="1"/>
  <c r="E19" i="1"/>
  <c r="D19" i="1"/>
  <c r="C19" i="1"/>
  <c r="B19" i="1"/>
  <c r="K19" i="1"/>
  <c r="E27" i="1" l="1"/>
  <c r="C27" i="1"/>
  <c r="D27" i="1"/>
  <c r="I27" i="1"/>
  <c r="F27" i="1"/>
  <c r="G27" i="1"/>
  <c r="K27" i="1"/>
  <c r="B27" i="1"/>
</calcChain>
</file>

<file path=xl/sharedStrings.xml><?xml version="1.0" encoding="utf-8"?>
<sst xmlns="http://schemas.openxmlformats.org/spreadsheetml/2006/main" count="14" uniqueCount="14">
  <si>
    <t>DEUDA EXTERNA DEL GOBIERNO CENTRAL</t>
  </si>
  <si>
    <t>POR  TIPO DE ACREEDOR</t>
  </si>
  <si>
    <t>En millones de dólares</t>
  </si>
  <si>
    <t>ACREEDOR</t>
  </si>
  <si>
    <t>BILATERAL</t>
  </si>
  <si>
    <t>EUROBONOS</t>
  </si>
  <si>
    <t>MULTILATERAL</t>
  </si>
  <si>
    <t>PROVEEDORES/OTROS</t>
  </si>
  <si>
    <t xml:space="preserve">Total </t>
  </si>
  <si>
    <t>Fuente: Crédito Público, Ministerio de Hacienda</t>
  </si>
  <si>
    <t>Notas:</t>
  </si>
  <si>
    <t>Del 31 Diciembre 2008 al 31 Diciembre 2024</t>
  </si>
  <si>
    <t>1/Las cifras a diciembre 2024 no incluye el dato de intereses devengados por $443,55 millones.</t>
  </si>
  <si>
    <t>2/ Se incluye como parte de los saldos históricos el saldo de los Órganos Desconcentrados para efectos comparativos, pese a que por Ley N° 9524 se reconocen como parte del GC a partir del año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</si>
</sst>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\-mm\-yy"/>
    <numFmt numFmtId="166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HendersonSansW00-BasicLight"/>
    </font>
    <font>
      <sz val="9"/>
      <name val="HendersonSansW00-BasicLight"/>
    </font>
    <font>
      <sz val="10"/>
      <name val="HendersonSansW00-BasicLight"/>
    </font>
    <font>
      <b/>
      <sz val="9"/>
      <color indexed="18"/>
      <name val="HendersonSansW00-BasicLight"/>
    </font>
    <font>
      <sz val="8"/>
      <name val="HendersonSansW00-BasicLight"/>
    </font>
    <font>
      <sz val="9"/>
      <color theme="0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15" fontId="2" fillId="0" borderId="0" xfId="0" applyNumberFormat="1" applyFont="1" applyAlignment="1">
      <alignment horizontal="center"/>
    </xf>
    <xf numFmtId="165" fontId="2" fillId="0" borderId="0" xfId="0" applyNumberFormat="1" applyFont="1"/>
    <xf numFmtId="14" fontId="2" fillId="0" borderId="0" xfId="0" applyNumberFormat="1" applyFont="1"/>
    <xf numFmtId="164" fontId="3" fillId="0" borderId="0" xfId="1" applyFont="1" applyBorder="1"/>
    <xf numFmtId="4" fontId="3" fillId="0" borderId="0" xfId="0" applyNumberFormat="1" applyFont="1"/>
    <xf numFmtId="4" fontId="4" fillId="0" borderId="0" xfId="1" applyNumberFormat="1" applyFont="1" applyAlignment="1">
      <alignment horizontal="right"/>
    </xf>
    <xf numFmtId="164" fontId="3" fillId="0" borderId="0" xfId="1" applyFont="1" applyFill="1" applyBorder="1"/>
    <xf numFmtId="164" fontId="3" fillId="0" borderId="0" xfId="0" applyNumberFormat="1" applyFont="1"/>
    <xf numFmtId="164" fontId="3" fillId="0" borderId="0" xfId="1" applyFont="1"/>
    <xf numFmtId="4" fontId="3" fillId="0" borderId="0" xfId="0" applyNumberFormat="1" applyFont="1" applyAlignment="1">
      <alignment horizontal="right"/>
    </xf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/>
    <xf numFmtId="0" fontId="5" fillId="0" borderId="0" xfId="0" applyFont="1"/>
    <xf numFmtId="166" fontId="3" fillId="0" borderId="0" xfId="0" applyNumberFormat="1" applyFont="1"/>
    <xf numFmtId="0" fontId="6" fillId="0" borderId="0" xfId="0" applyFont="1"/>
    <xf numFmtId="4" fontId="2" fillId="3" borderId="0" xfId="0" applyNumberFormat="1" applyFont="1" applyFill="1"/>
    <xf numFmtId="0" fontId="7" fillId="0" borderId="0" xfId="0" applyFont="1"/>
    <xf numFmtId="4" fontId="7" fillId="0" borderId="0" xfId="0" applyNumberFormat="1" applyFont="1"/>
    <xf numFmtId="0" fontId="2" fillId="0" borderId="0" xfId="0" applyFont="1" applyAlignment="1">
      <alignment horizontal="center"/>
    </xf>
    <xf numFmtId="43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0</xdr:row>
      <xdr:rowOff>83820</xdr:rowOff>
    </xdr:from>
    <xdr:to>
      <xdr:col>2</xdr:col>
      <xdr:colOff>167639</xdr:colOff>
      <xdr:row>3</xdr:row>
      <xdr:rowOff>45719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23D2EE-2DDF-4C14-BECA-D6A4BB6E6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" y="83820"/>
          <a:ext cx="2225039" cy="441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showGridLines="0" tabSelected="1" zoomScaleNormal="100" workbookViewId="0">
      <pane xSplit="1" ySplit="7" topLeftCell="B8" activePane="bottomRight" state="frozen"/>
      <selection pane="topRight" activeCell="K1" sqref="K1"/>
      <selection pane="bottomLeft" activeCell="A8" sqref="A8"/>
      <selection pane="bottomRight" activeCell="B5" sqref="B1:B1048576"/>
    </sheetView>
  </sheetViews>
  <sheetFormatPr baseColWidth="10" defaultColWidth="11.44140625" defaultRowHeight="12.6" x14ac:dyDescent="0.3"/>
  <cols>
    <col min="1" max="1" width="23" style="1" customWidth="1"/>
    <col min="2" max="2" width="12.21875" style="1" bestFit="1" customWidth="1"/>
    <col min="3" max="3" width="11.77734375" style="1" bestFit="1" customWidth="1"/>
    <col min="4" max="4" width="13.5546875" style="1" bestFit="1" customWidth="1"/>
    <col min="5" max="5" width="12.33203125" style="1" bestFit="1" customWidth="1"/>
    <col min="6" max="6" width="16" style="1" customWidth="1"/>
    <col min="7" max="7" width="12.88671875" style="1" bestFit="1" customWidth="1"/>
    <col min="8" max="13" width="12.77734375" style="1" bestFit="1" customWidth="1"/>
    <col min="14" max="16" width="13" style="1" bestFit="1" customWidth="1"/>
    <col min="17" max="17" width="13" style="1" customWidth="1"/>
    <col min="18" max="18" width="12.77734375" style="1" bestFit="1" customWidth="1"/>
    <col min="19" max="16384" width="11.44140625" style="1"/>
  </cols>
  <sheetData>
    <row r="1" spans="1:19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9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x14ac:dyDescent="0.3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9" x14ac:dyDescent="0.3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7" spans="1:19" x14ac:dyDescent="0.3">
      <c r="A7" s="2" t="s">
        <v>3</v>
      </c>
      <c r="B7" s="3">
        <v>39813</v>
      </c>
      <c r="C7" s="3">
        <v>40178</v>
      </c>
      <c r="D7" s="4">
        <v>40543</v>
      </c>
      <c r="E7" s="3">
        <v>40908</v>
      </c>
      <c r="F7" s="3">
        <v>41274</v>
      </c>
      <c r="G7" s="3">
        <v>41639</v>
      </c>
      <c r="H7" s="3">
        <v>42004</v>
      </c>
      <c r="I7" s="3">
        <v>42369</v>
      </c>
      <c r="J7" s="3">
        <v>42735</v>
      </c>
      <c r="K7" s="3">
        <v>43100</v>
      </c>
      <c r="L7" s="3">
        <v>43465</v>
      </c>
      <c r="M7" s="3">
        <v>43830</v>
      </c>
      <c r="N7" s="3">
        <v>44196</v>
      </c>
      <c r="O7" s="3">
        <v>44561</v>
      </c>
      <c r="P7" s="3">
        <v>44926</v>
      </c>
      <c r="Q7" s="3">
        <v>45291</v>
      </c>
      <c r="R7" s="3">
        <v>45657</v>
      </c>
      <c r="S7" s="5"/>
    </row>
    <row r="8" spans="1:19" x14ac:dyDescent="0.3">
      <c r="S8" s="5"/>
    </row>
    <row r="9" spans="1:19" ht="14.4" x14ac:dyDescent="0.35">
      <c r="A9" s="1" t="s">
        <v>4</v>
      </c>
      <c r="B9" s="6">
        <v>118.6</v>
      </c>
      <c r="C9" s="6">
        <v>107.72870085840404</v>
      </c>
      <c r="D9" s="5">
        <v>100.63896286759676</v>
      </c>
      <c r="E9" s="7">
        <v>88.319801589019505</v>
      </c>
      <c r="F9" s="5">
        <v>77.074547402309733</v>
      </c>
      <c r="G9" s="5">
        <v>62.792363559386047</v>
      </c>
      <c r="H9" s="8">
        <v>58.494503845143782</v>
      </c>
      <c r="I9" s="8">
        <v>82.730178847588306</v>
      </c>
      <c r="J9" s="8">
        <v>163.821463689333</v>
      </c>
      <c r="K9" s="9">
        <v>179.15138917729888</v>
      </c>
      <c r="L9" s="9">
        <v>181.55936359006887</v>
      </c>
      <c r="M9" s="5">
        <v>224.80938636187253</v>
      </c>
      <c r="N9" s="8">
        <v>423.19646687994253</v>
      </c>
      <c r="O9" s="5">
        <v>457.70032084495568</v>
      </c>
      <c r="P9" s="10">
        <v>578.31158293275735</v>
      </c>
      <c r="Q9" s="5">
        <v>684.52493715400863</v>
      </c>
      <c r="R9" s="5">
        <v>655.06208204066934</v>
      </c>
      <c r="S9" s="5"/>
    </row>
    <row r="10" spans="1:19" x14ac:dyDescent="0.3">
      <c r="B10" s="6"/>
      <c r="C10" s="6"/>
      <c r="D10" s="5"/>
      <c r="E10" s="11"/>
      <c r="H10" s="8"/>
      <c r="I10" s="8"/>
      <c r="J10" s="8"/>
      <c r="L10" s="9"/>
      <c r="M10" s="9"/>
      <c r="N10" s="9"/>
      <c r="O10" s="9"/>
      <c r="Q10" s="5"/>
      <c r="R10" s="5"/>
    </row>
    <row r="11" spans="1:19" ht="14.4" x14ac:dyDescent="0.35">
      <c r="A11" s="1" t="s">
        <v>5</v>
      </c>
      <c r="B11" s="6">
        <v>1550</v>
      </c>
      <c r="C11" s="6">
        <v>1250</v>
      </c>
      <c r="D11" s="5">
        <v>1250</v>
      </c>
      <c r="E11" s="7">
        <v>1000</v>
      </c>
      <c r="F11" s="5">
        <v>1750</v>
      </c>
      <c r="G11" s="5">
        <v>2500</v>
      </c>
      <c r="H11" s="8">
        <v>3250</v>
      </c>
      <c r="I11" s="8">
        <v>4250</v>
      </c>
      <c r="J11" s="8">
        <v>4250</v>
      </c>
      <c r="K11" s="9">
        <v>4250</v>
      </c>
      <c r="L11" s="9">
        <v>4250</v>
      </c>
      <c r="M11" s="5">
        <v>5750</v>
      </c>
      <c r="N11" s="8">
        <v>5500</v>
      </c>
      <c r="O11" s="5">
        <v>5500</v>
      </c>
      <c r="P11" s="10">
        <v>5500</v>
      </c>
      <c r="Q11" s="5">
        <v>7500</v>
      </c>
      <c r="R11" s="5">
        <v>7500</v>
      </c>
    </row>
    <row r="12" spans="1:19" x14ac:dyDescent="0.3">
      <c r="B12" s="6"/>
      <c r="C12" s="6"/>
      <c r="D12" s="5"/>
      <c r="E12" s="11"/>
      <c r="L12" s="9"/>
      <c r="M12" s="9"/>
      <c r="N12" s="9"/>
      <c r="O12" s="9"/>
      <c r="Q12" s="5"/>
      <c r="R12" s="5"/>
    </row>
    <row r="13" spans="1:19" x14ac:dyDescent="0.3">
      <c r="B13" s="6"/>
      <c r="C13" s="6"/>
      <c r="D13" s="5"/>
      <c r="E13" s="11"/>
      <c r="F13" s="5"/>
      <c r="G13" s="5"/>
      <c r="H13" s="8"/>
      <c r="I13" s="8"/>
      <c r="J13" s="8"/>
      <c r="L13" s="9"/>
      <c r="M13" s="9"/>
      <c r="N13" s="9"/>
      <c r="O13" s="9"/>
      <c r="Q13" s="5"/>
      <c r="R13" s="5"/>
    </row>
    <row r="14" spans="1:19" x14ac:dyDescent="0.3">
      <c r="A14" s="1" t="s">
        <v>6</v>
      </c>
      <c r="B14" s="6">
        <f>381+33.47</f>
        <v>414.47</v>
      </c>
      <c r="C14" s="6">
        <f>369.212143030418+115.01</f>
        <v>484.22214303041801</v>
      </c>
      <c r="D14" s="5">
        <f>876.173693614999+111.75</f>
        <v>987.92369361499902</v>
      </c>
      <c r="E14" s="11">
        <f>918.304575930341+72.92</f>
        <v>991.22457593034096</v>
      </c>
      <c r="F14" s="5">
        <f>893.418129633017+35.37</f>
        <v>928.78812963301698</v>
      </c>
      <c r="G14" s="5">
        <f>952.912963940044+14.33</f>
        <v>967.24296394004409</v>
      </c>
      <c r="H14" s="8">
        <f>1075.80612128558+48.12</f>
        <v>1123.9261212855799</v>
      </c>
      <c r="I14" s="8">
        <f>1173.18309823245+78.07</f>
        <v>1251.2530982324499</v>
      </c>
      <c r="J14" s="8">
        <f>1381.90200348373+171.57</f>
        <v>1553.4720034837298</v>
      </c>
      <c r="K14" s="9">
        <f>1484.92790595977+176.31</f>
        <v>1661.2379059597699</v>
      </c>
      <c r="L14" s="9">
        <f>1692.83975392724+183.62</f>
        <v>1876.4597539272399</v>
      </c>
      <c r="M14" s="5">
        <f>2108.32290118571+228.33</f>
        <v>2336.6529011857101</v>
      </c>
      <c r="N14" s="8">
        <v>3655.2132760310415</v>
      </c>
      <c r="O14" s="5">
        <v>4590.4264259099982</v>
      </c>
      <c r="P14" s="10">
        <v>5985.3830325600256</v>
      </c>
      <c r="Q14" s="5">
        <v>6209.7724920117189</v>
      </c>
      <c r="R14" s="5">
        <v>7128.0410810320645</v>
      </c>
    </row>
    <row r="15" spans="1:19" x14ac:dyDescent="0.3">
      <c r="B15" s="6"/>
      <c r="C15" s="6"/>
      <c r="D15" s="5"/>
      <c r="E15" s="11"/>
      <c r="L15" s="9"/>
      <c r="M15" s="9"/>
      <c r="N15" s="9"/>
      <c r="O15" s="9"/>
      <c r="Q15" s="5"/>
      <c r="R15" s="5"/>
    </row>
    <row r="16" spans="1:19" x14ac:dyDescent="0.3">
      <c r="A16" s="1" t="s">
        <v>7</v>
      </c>
      <c r="B16" s="6">
        <v>0</v>
      </c>
      <c r="C16" s="6">
        <v>0</v>
      </c>
      <c r="D16" s="6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</row>
    <row r="17" spans="1:22" x14ac:dyDescent="0.3">
      <c r="B17" s="6"/>
      <c r="D17" s="5"/>
      <c r="E17" s="13"/>
      <c r="L17" s="9"/>
      <c r="M17" s="9"/>
      <c r="N17" s="9"/>
      <c r="O17" s="9"/>
    </row>
    <row r="18" spans="1:22" x14ac:dyDescent="0.3">
      <c r="B18" s="6"/>
      <c r="E18" s="13"/>
    </row>
    <row r="19" spans="1:22" s="16" customFormat="1" x14ac:dyDescent="0.3">
      <c r="A19" s="14" t="s">
        <v>8</v>
      </c>
      <c r="B19" s="15">
        <f t="shared" ref="B19:I19" si="0">SUM(B9:B17)</f>
        <v>2083.0699999999997</v>
      </c>
      <c r="C19" s="15">
        <f t="shared" si="0"/>
        <v>1841.950843888822</v>
      </c>
      <c r="D19" s="15">
        <f t="shared" si="0"/>
        <v>2338.5626564825957</v>
      </c>
      <c r="E19" s="15">
        <f t="shared" si="0"/>
        <v>2079.5443775193608</v>
      </c>
      <c r="F19" s="15">
        <f t="shared" si="0"/>
        <v>2755.8626770353267</v>
      </c>
      <c r="G19" s="15">
        <f t="shared" ref="G19:H19" si="1">SUM(G9:G17)</f>
        <v>3530.0353274994304</v>
      </c>
      <c r="H19" s="15">
        <f t="shared" si="1"/>
        <v>4432.4206251307241</v>
      </c>
      <c r="I19" s="15">
        <f t="shared" si="0"/>
        <v>5583.9832770800376</v>
      </c>
      <c r="J19" s="15">
        <f t="shared" ref="J19:L19" si="2">SUM(J9:J17)</f>
        <v>5967.2934671730627</v>
      </c>
      <c r="K19" s="15">
        <f t="shared" si="2"/>
        <v>6090.389295137069</v>
      </c>
      <c r="L19" s="15">
        <f t="shared" si="2"/>
        <v>6308.0191175173086</v>
      </c>
      <c r="M19" s="15">
        <f t="shared" ref="M19:R19" si="3">SUM(M9:M17)</f>
        <v>8311.4622875475834</v>
      </c>
      <c r="N19" s="15">
        <f t="shared" ref="N19" si="4">SUM(N9:N17)</f>
        <v>9578.4097429109843</v>
      </c>
      <c r="O19" s="15">
        <f t="shared" si="3"/>
        <v>10548.126746754955</v>
      </c>
      <c r="P19" s="15">
        <f>SUM(P9:P17)</f>
        <v>12063.694615492783</v>
      </c>
      <c r="Q19" s="15">
        <f t="shared" ref="Q19" si="5">SUM(Q9:Q17)</f>
        <v>14394.297429165726</v>
      </c>
      <c r="R19" s="15">
        <f t="shared" si="3"/>
        <v>15283.103163072734</v>
      </c>
    </row>
    <row r="20" spans="1:22" x14ac:dyDescent="0.3">
      <c r="B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22" x14ac:dyDescent="0.3">
      <c r="A21" s="18" t="s">
        <v>9</v>
      </c>
      <c r="R21" s="23"/>
    </row>
    <row r="22" spans="1:22" x14ac:dyDescent="0.3">
      <c r="A22" s="1" t="s">
        <v>10</v>
      </c>
      <c r="E22" s="19"/>
      <c r="J22" s="5"/>
      <c r="O22" s="5"/>
    </row>
    <row r="23" spans="1:22" x14ac:dyDescent="0.3">
      <c r="A23" s="1" t="s">
        <v>12</v>
      </c>
      <c r="B23" s="18"/>
    </row>
    <row r="24" spans="1:22" x14ac:dyDescent="0.3">
      <c r="A24" s="18" t="s">
        <v>13</v>
      </c>
      <c r="B24" s="18"/>
    </row>
    <row r="25" spans="1:22" s="20" customFormat="1" x14ac:dyDescent="0.3">
      <c r="B25" s="20">
        <v>2083.0707636201232</v>
      </c>
      <c r="C25" s="20">
        <v>1841.952140596861</v>
      </c>
      <c r="D25" s="20">
        <v>2338.5626564825948</v>
      </c>
      <c r="E25" s="20">
        <v>2079.5410822593612</v>
      </c>
      <c r="F25" s="20">
        <v>2755.8671575453268</v>
      </c>
      <c r="G25" s="20">
        <v>3530.0386413494293</v>
      </c>
      <c r="H25" s="20">
        <v>4432.4210948207228</v>
      </c>
      <c r="I25" s="20">
        <v>5583.9854460800425</v>
      </c>
      <c r="J25" s="20">
        <v>5967.2962051730728</v>
      </c>
      <c r="K25" s="20">
        <v>6090.3906254970771</v>
      </c>
      <c r="L25" s="20">
        <v>6308.0219385973105</v>
      </c>
      <c r="M25" s="20">
        <v>8311.4664080575876</v>
      </c>
      <c r="N25" s="20">
        <v>9578.4097429109843</v>
      </c>
      <c r="O25" s="20">
        <v>10548.126746754955</v>
      </c>
      <c r="P25" s="20">
        <v>12063.694615488061</v>
      </c>
      <c r="R25" s="20">
        <v>14394.297429165712</v>
      </c>
    </row>
    <row r="26" spans="1:22" s="20" customFormat="1" x14ac:dyDescent="0.3">
      <c r="A26" s="18"/>
    </row>
    <row r="27" spans="1:22" s="20" customFormat="1" x14ac:dyDescent="0.3">
      <c r="B27" s="21">
        <f>+B19-B25</f>
        <v>-7.6362012350728037E-4</v>
      </c>
      <c r="C27" s="21">
        <f t="shared" ref="C27:R27" si="6">+C19-C25</f>
        <v>-1.2967080390353658E-3</v>
      </c>
      <c r="D27" s="21">
        <f t="shared" si="6"/>
        <v>0</v>
      </c>
      <c r="E27" s="21">
        <f t="shared" si="6"/>
        <v>3.2952599995041965E-3</v>
      </c>
      <c r="F27" s="21">
        <f t="shared" si="6"/>
        <v>-4.480510000121285E-3</v>
      </c>
      <c r="G27" s="21">
        <f t="shared" si="6"/>
        <v>-3.3138499989036063E-3</v>
      </c>
      <c r="H27" s="21">
        <f t="shared" si="6"/>
        <v>-4.6968999868113315E-4</v>
      </c>
      <c r="I27" s="21">
        <f t="shared" si="6"/>
        <v>-2.1690000048693037E-3</v>
      </c>
      <c r="J27" s="21">
        <f t="shared" si="6"/>
        <v>-2.7380000101402402E-3</v>
      </c>
      <c r="K27" s="21">
        <f t="shared" si="6"/>
        <v>-1.3303600080689648E-3</v>
      </c>
      <c r="L27" s="21">
        <f t="shared" si="6"/>
        <v>-2.8210800019223825E-3</v>
      </c>
      <c r="M27" s="21">
        <f t="shared" si="6"/>
        <v>-4.1205100042134291E-3</v>
      </c>
      <c r="N27" s="21">
        <f t="shared" si="6"/>
        <v>0</v>
      </c>
      <c r="O27" s="21">
        <f t="shared" si="6"/>
        <v>0</v>
      </c>
      <c r="P27" s="21">
        <f t="shared" si="6"/>
        <v>4.7220964916050434E-9</v>
      </c>
      <c r="Q27" s="21"/>
      <c r="R27" s="21">
        <f t="shared" si="6"/>
        <v>888.80573390702193</v>
      </c>
      <c r="S27" s="21">
        <f t="shared" ref="S27:V27" si="7">+S25-S19</f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</row>
  </sheetData>
  <mergeCells count="4">
    <mergeCell ref="A1:R1"/>
    <mergeCell ref="A2:R2"/>
    <mergeCell ref="A3:R3"/>
    <mergeCell ref="A4:R4"/>
  </mergeCells>
  <phoneticPr fontId="0" type="noConversion"/>
  <pageMargins left="0.59" right="0.69" top="1.27" bottom="1" header="0" footer="0"/>
  <pageSetup scale="6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3" ma:contentTypeDescription="Crear nuevo documento." ma:contentTypeScope="" ma:versionID="2e4a87a7af6eb1949afed17d349c0425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c105af2f04a213ee557be7aad119d1dd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022568-217F-4352-84D7-6922483D81C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9f1d2543-a317-404b-b796-299c7d331056"/>
    <ds:schemaRef ds:uri="ca0b8503-558e-4550-823a-26f008707f9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1183415-4A08-4CE2-912F-1D4B5F504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1E7DD0-602A-4270-B43D-A54E86F935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acreedor externa anual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Javier Villegas Solano</cp:lastModifiedBy>
  <cp:revision/>
  <dcterms:created xsi:type="dcterms:W3CDTF">2001-11-06T21:27:03Z</dcterms:created>
  <dcterms:modified xsi:type="dcterms:W3CDTF">2025-02-19T14:52:21Z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