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/>
  <mc:AlternateContent xmlns:mc="http://schemas.openxmlformats.org/markup-compatibility/2006">
    <mc:Choice Requires="x15">
      <x15ac:absPath xmlns:x15ac="http://schemas.microsoft.com/office/spreadsheetml/2010/11/ac" url="https://mhaciendacr-my.sharepoint.com/personal/hernandezha_hacienda_go_cr/Documents/CREDITO PUBLICO DEF/Deuda Pública/Publicados/2022/"/>
    </mc:Choice>
  </mc:AlternateContent>
  <xr:revisionPtr revIDLastSave="0" documentId="8_{13DF2632-500C-49B3-A9CA-D1CE53861C70}" xr6:coauthVersionLast="36" xr6:coauthVersionMax="36" xr10:uidLastSave="{00000000-0000-0000-0000-000000000000}"/>
  <bookViews>
    <workbookView xWindow="0" yWindow="0" windowWidth="11496" windowHeight="8748" xr2:uid="{00000000-000D-0000-FFFF-FFFF00000000}"/>
  </bookViews>
  <sheets>
    <sheet name="D. Pública Colones" sheetId="2" r:id="rId1"/>
    <sheet name="D. Pública Dólares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DIA1">#REF!</definedName>
    <definedName name="_OCT95" localSheetId="1">'[1]FINANC-95'!$A$1:$D$35</definedName>
    <definedName name="_OCT95">'[2]FINANC-95'!$A$1:$D$35</definedName>
    <definedName name="_Order1" hidden="1">255</definedName>
    <definedName name="_Order2" hidden="1">255</definedName>
    <definedName name="a">[3]PIBCONST!#REF!</definedName>
    <definedName name="AccessDatabase" hidden="1">"C:\Mis documentos\LNMONET.mdb"</definedName>
    <definedName name="_xlnm.Print_Area" localSheetId="0">'D. Pública Colones'!$B$1:$G$81</definedName>
    <definedName name="_xlnm.Print_Area" localSheetId="1">'D. Pública Dólares'!$A$1:$G$93</definedName>
    <definedName name="BEBE" localSheetId="1">#REF!</definedName>
    <definedName name="BEBE">#REF!</definedName>
    <definedName name="cu1_">[4]Cuadro1!#REF!</definedName>
    <definedName name="cu3_">#REF!</definedName>
    <definedName name="cu5_">[5]Cuadro5!#REF!</definedName>
    <definedName name="cuadro2">'[3]TRANS-EXT'!$A$1:$A$84,'[3]TRANS-EXT'!#REF!</definedName>
    <definedName name="cuadroa_" localSheetId="1">#REF!</definedName>
    <definedName name="cuadroa_">#REF!</definedName>
    <definedName name="cuadrob_" localSheetId="1">#REF!</definedName>
    <definedName name="cuadrob_">#REF!</definedName>
    <definedName name="CUASEMA">[6]AGREGACION!#REF!</definedName>
    <definedName name="HUY" localSheetId="1">#REF!</definedName>
    <definedName name="HUY">#REF!</definedName>
    <definedName name="MARI" localSheetId="1">#REF!</definedName>
    <definedName name="MARI">#REF!</definedName>
    <definedName name="tarea1" localSheetId="1">#REF!</definedName>
    <definedName name="tarea1">#REF!</definedName>
    <definedName name="tarea2" localSheetId="1">#REF!</definedName>
    <definedName name="tarea2">#REF!</definedName>
    <definedName name="_xlnm.Print_Titles" localSheetId="1">'D. Pública Dólares'!$B:$B,'D. Pública Dólares'!$1:$6</definedName>
    <definedName name="version_" localSheetId="1">#REF!</definedName>
    <definedName name="version_">#REF!</definedName>
  </definedNames>
  <calcPr calcId="191028"/>
</workbook>
</file>

<file path=xl/calcChain.xml><?xml version="1.0" encoding="utf-8"?>
<calcChain xmlns="http://schemas.openxmlformats.org/spreadsheetml/2006/main">
  <c r="H16" i="2" l="1"/>
  <c r="E16" i="2"/>
  <c r="E76" i="1" l="1"/>
  <c r="E69" i="2" l="1"/>
  <c r="E70" i="2"/>
  <c r="E71" i="2"/>
  <c r="E72" i="2"/>
  <c r="E73" i="2"/>
  <c r="E62" i="2"/>
  <c r="C62" i="2"/>
  <c r="C61" i="2" s="1"/>
  <c r="E61" i="1"/>
  <c r="C61" i="1"/>
  <c r="F62" i="1" l="1"/>
  <c r="E61" i="2"/>
  <c r="G66" i="1"/>
  <c r="F62" i="2" l="1"/>
  <c r="C76" i="1"/>
  <c r="C66" i="2" l="1"/>
  <c r="C65" i="2"/>
  <c r="E31" i="1" l="1"/>
  <c r="E20" i="1"/>
  <c r="E18" i="1"/>
  <c r="C38" i="1"/>
  <c r="C37" i="1"/>
  <c r="C34" i="1"/>
  <c r="C31" i="1"/>
  <c r="C29" i="1"/>
  <c r="C28" i="1"/>
  <c r="C25" i="1"/>
  <c r="C24" i="1"/>
  <c r="C23" i="1"/>
  <c r="C21" i="1"/>
  <c r="C20" i="1"/>
  <c r="C19" i="1"/>
  <c r="C18" i="1"/>
  <c r="C71" i="2"/>
  <c r="C70" i="2"/>
  <c r="C69" i="2"/>
  <c r="C49" i="1"/>
  <c r="C59" i="2"/>
  <c r="C50" i="2" l="1"/>
  <c r="C51" i="2"/>
  <c r="C52" i="2"/>
  <c r="C72" i="2"/>
  <c r="C73" i="2"/>
  <c r="C58" i="2"/>
  <c r="C49" i="2" l="1"/>
  <c r="E34" i="1"/>
  <c r="G34" i="2"/>
  <c r="E33" i="2"/>
  <c r="E33" i="1" l="1"/>
  <c r="G34" i="1"/>
  <c r="F34" i="2"/>
  <c r="F34" i="1" l="1"/>
  <c r="E39" i="1"/>
  <c r="G38" i="2" l="1"/>
  <c r="C39" i="1" l="1"/>
  <c r="E7" i="1" l="1"/>
  <c r="C7" i="1"/>
  <c r="C33" i="2" l="1"/>
  <c r="G33" i="2" s="1"/>
  <c r="E57" i="1"/>
  <c r="C57" i="1"/>
  <c r="F58" i="1" l="1"/>
  <c r="F59" i="1"/>
  <c r="E59" i="2"/>
  <c r="E58" i="2"/>
  <c r="G59" i="1"/>
  <c r="G58" i="1"/>
  <c r="C57" i="2" l="1"/>
  <c r="E57" i="2"/>
  <c r="G59" i="2"/>
  <c r="D58" i="1"/>
  <c r="D59" i="1"/>
  <c r="G57" i="1"/>
  <c r="E54" i="2"/>
  <c r="G58" i="2"/>
  <c r="D59" i="2" l="1"/>
  <c r="D62" i="2"/>
  <c r="F58" i="2"/>
  <c r="F59" i="2"/>
  <c r="D58" i="2"/>
  <c r="G57" i="2"/>
  <c r="C41" i="1" l="1"/>
  <c r="G41" i="2" l="1"/>
  <c r="G31" i="2"/>
  <c r="C33" i="1"/>
  <c r="G33" i="1" s="1"/>
  <c r="D34" i="2" l="1"/>
  <c r="D34" i="1" l="1"/>
  <c r="E27" i="2"/>
  <c r="F28" i="2" s="1"/>
  <c r="E17" i="2"/>
  <c r="C27" i="2"/>
  <c r="D28" i="2" s="1"/>
  <c r="C17" i="2"/>
  <c r="G29" i="2"/>
  <c r="G73" i="1"/>
  <c r="G37" i="2"/>
  <c r="G19" i="2"/>
  <c r="G20" i="2"/>
  <c r="G21" i="2"/>
  <c r="G23" i="2"/>
  <c r="G24" i="2"/>
  <c r="G25" i="2"/>
  <c r="G28" i="2"/>
  <c r="G70" i="1"/>
  <c r="G71" i="1"/>
  <c r="G72" i="1"/>
  <c r="G51" i="1"/>
  <c r="G52" i="1"/>
  <c r="E66" i="2"/>
  <c r="E65" i="2"/>
  <c r="E52" i="2"/>
  <c r="E51" i="2"/>
  <c r="E50" i="2"/>
  <c r="E41" i="1"/>
  <c r="D39" i="1"/>
  <c r="C26" i="1"/>
  <c r="C36" i="2"/>
  <c r="D37" i="2" s="1"/>
  <c r="E36" i="2"/>
  <c r="G18" i="2"/>
  <c r="G69" i="1"/>
  <c r="E68" i="1"/>
  <c r="C68" i="1"/>
  <c r="G50" i="1"/>
  <c r="E49" i="1"/>
  <c r="E64" i="1"/>
  <c r="F66" i="1" s="1"/>
  <c r="C64" i="1"/>
  <c r="G65" i="1"/>
  <c r="G64" i="1" l="1"/>
  <c r="D72" i="1"/>
  <c r="F38" i="2"/>
  <c r="F39" i="2"/>
  <c r="C27" i="1"/>
  <c r="D28" i="1" s="1"/>
  <c r="D52" i="1"/>
  <c r="C47" i="1"/>
  <c r="F51" i="1"/>
  <c r="E47" i="1"/>
  <c r="E45" i="1" s="1"/>
  <c r="D69" i="1"/>
  <c r="E49" i="2"/>
  <c r="F52" i="2" s="1"/>
  <c r="D52" i="2"/>
  <c r="E68" i="2"/>
  <c r="C68" i="2"/>
  <c r="D50" i="1"/>
  <c r="C36" i="1"/>
  <c r="D38" i="1" s="1"/>
  <c r="F73" i="1"/>
  <c r="D21" i="2"/>
  <c r="D29" i="2"/>
  <c r="G41" i="1"/>
  <c r="C17" i="1"/>
  <c r="D51" i="1"/>
  <c r="F23" i="2"/>
  <c r="D25" i="2"/>
  <c r="C16" i="2"/>
  <c r="D17" i="2" s="1"/>
  <c r="G72" i="2"/>
  <c r="D73" i="1"/>
  <c r="D70" i="1"/>
  <c r="G50" i="2"/>
  <c r="F25" i="2"/>
  <c r="F18" i="2"/>
  <c r="D66" i="1"/>
  <c r="D24" i="2"/>
  <c r="D19" i="2"/>
  <c r="D18" i="2"/>
  <c r="G17" i="2"/>
  <c r="D20" i="2"/>
  <c r="D23" i="2"/>
  <c r="G20" i="1"/>
  <c r="E24" i="1"/>
  <c r="G24" i="1" s="1"/>
  <c r="F29" i="2"/>
  <c r="F24" i="2"/>
  <c r="F19" i="2"/>
  <c r="F21" i="2"/>
  <c r="D65" i="1"/>
  <c r="G65" i="2"/>
  <c r="G66" i="2"/>
  <c r="C64" i="2"/>
  <c r="D65" i="2" s="1"/>
  <c r="D38" i="2"/>
  <c r="F37" i="2"/>
  <c r="G27" i="2"/>
  <c r="F20" i="2"/>
  <c r="G69" i="2"/>
  <c r="G70" i="2"/>
  <c r="G68" i="1"/>
  <c r="F72" i="1"/>
  <c r="F70" i="1"/>
  <c r="G73" i="2"/>
  <c r="F71" i="1"/>
  <c r="F69" i="1"/>
  <c r="E64" i="2"/>
  <c r="F65" i="2" s="1"/>
  <c r="F52" i="1"/>
  <c r="F50" i="1"/>
  <c r="G49" i="1"/>
  <c r="F65" i="1"/>
  <c r="G51" i="2"/>
  <c r="G52" i="2"/>
  <c r="E23" i="1"/>
  <c r="G23" i="1" s="1"/>
  <c r="G36" i="2"/>
  <c r="D71" i="1"/>
  <c r="E29" i="1"/>
  <c r="E22" i="1"/>
  <c r="E25" i="1"/>
  <c r="E21" i="1"/>
  <c r="E28" i="1"/>
  <c r="G71" i="2"/>
  <c r="E38" i="1"/>
  <c r="E37" i="1"/>
  <c r="E19" i="1"/>
  <c r="D61" i="1" l="1"/>
  <c r="F61" i="1"/>
  <c r="F57" i="1"/>
  <c r="E43" i="1"/>
  <c r="D49" i="1"/>
  <c r="C45" i="1"/>
  <c r="C43" i="1" s="1"/>
  <c r="F72" i="2"/>
  <c r="F17" i="2"/>
  <c r="E14" i="2"/>
  <c r="E12" i="2" s="1"/>
  <c r="F51" i="2"/>
  <c r="F54" i="1"/>
  <c r="G47" i="1"/>
  <c r="D54" i="1"/>
  <c r="F49" i="1"/>
  <c r="D51" i="2"/>
  <c r="F66" i="2"/>
  <c r="D66" i="2"/>
  <c r="F70" i="2"/>
  <c r="D69" i="2"/>
  <c r="F69" i="2"/>
  <c r="C47" i="2"/>
  <c r="C45" i="2" s="1"/>
  <c r="C43" i="2" s="1"/>
  <c r="G49" i="2"/>
  <c r="E47" i="2"/>
  <c r="F71" i="2"/>
  <c r="D50" i="2"/>
  <c r="F50" i="2"/>
  <c r="D70" i="2"/>
  <c r="F73" i="2"/>
  <c r="D71" i="2"/>
  <c r="D72" i="2"/>
  <c r="D73" i="2"/>
  <c r="E27" i="1"/>
  <c r="G27" i="1" s="1"/>
  <c r="E36" i="1"/>
  <c r="D27" i="2"/>
  <c r="F31" i="2"/>
  <c r="D31" i="2"/>
  <c r="E17" i="1"/>
  <c r="G17" i="1" s="1"/>
  <c r="G31" i="1"/>
  <c r="C16" i="1"/>
  <c r="D17" i="1" s="1"/>
  <c r="C14" i="2"/>
  <c r="G16" i="2"/>
  <c r="D23" i="1"/>
  <c r="D29" i="1"/>
  <c r="D19" i="1"/>
  <c r="D18" i="1"/>
  <c r="D20" i="1"/>
  <c r="D24" i="1"/>
  <c r="D21" i="1"/>
  <c r="G64" i="2"/>
  <c r="D37" i="1"/>
  <c r="G68" i="2"/>
  <c r="D25" i="1"/>
  <c r="G28" i="1"/>
  <c r="G19" i="1"/>
  <c r="G21" i="1"/>
  <c r="G25" i="1"/>
  <c r="G37" i="1"/>
  <c r="G38" i="1"/>
  <c r="G18" i="1"/>
  <c r="G29" i="1"/>
  <c r="F49" i="2" l="1"/>
  <c r="E45" i="2"/>
  <c r="D47" i="1"/>
  <c r="F47" i="1"/>
  <c r="F14" i="2"/>
  <c r="F38" i="1"/>
  <c r="F39" i="1"/>
  <c r="D16" i="2"/>
  <c r="C12" i="2"/>
  <c r="F26" i="2"/>
  <c r="G45" i="1"/>
  <c r="D57" i="1"/>
  <c r="G36" i="1"/>
  <c r="D54" i="2"/>
  <c r="G47" i="2"/>
  <c r="F54" i="2"/>
  <c r="D49" i="2"/>
  <c r="E16" i="1"/>
  <c r="E14" i="1" s="1"/>
  <c r="D22" i="2"/>
  <c r="F27" i="2"/>
  <c r="C14" i="1"/>
  <c r="C12" i="1" s="1"/>
  <c r="D27" i="1"/>
  <c r="D26" i="2"/>
  <c r="F22" i="2"/>
  <c r="G14" i="2"/>
  <c r="F16" i="2"/>
  <c r="F29" i="1"/>
  <c r="F28" i="1"/>
  <c r="F37" i="1"/>
  <c r="E43" i="2" l="1"/>
  <c r="D61" i="2"/>
  <c r="F61" i="2"/>
  <c r="F47" i="2"/>
  <c r="E12" i="1"/>
  <c r="F14" i="1" s="1"/>
  <c r="E10" i="2"/>
  <c r="G12" i="2"/>
  <c r="D14" i="2"/>
  <c r="C10" i="2"/>
  <c r="F16" i="1"/>
  <c r="D64" i="1"/>
  <c r="D68" i="1"/>
  <c r="D45" i="1"/>
  <c r="F68" i="1"/>
  <c r="F64" i="1"/>
  <c r="G43" i="1"/>
  <c r="F45" i="1"/>
  <c r="D57" i="2"/>
  <c r="F57" i="2"/>
  <c r="G45" i="2"/>
  <c r="D47" i="2"/>
  <c r="F17" i="1"/>
  <c r="G16" i="1"/>
  <c r="D33" i="2"/>
  <c r="D31" i="1"/>
  <c r="D16" i="1"/>
  <c r="G14" i="1"/>
  <c r="F31" i="1"/>
  <c r="F27" i="1"/>
  <c r="D22" i="1"/>
  <c r="D26" i="1"/>
  <c r="E8" i="2" l="1"/>
  <c r="F12" i="2"/>
  <c r="F45" i="2"/>
  <c r="C8" i="2"/>
  <c r="F33" i="2"/>
  <c r="G10" i="2"/>
  <c r="F41" i="2"/>
  <c r="F36" i="2"/>
  <c r="E10" i="1"/>
  <c r="G12" i="1"/>
  <c r="F64" i="2"/>
  <c r="F68" i="2"/>
  <c r="G43" i="2"/>
  <c r="D45" i="2"/>
  <c r="D64" i="2"/>
  <c r="D68" i="2"/>
  <c r="D41" i="2"/>
  <c r="D36" i="2"/>
  <c r="D12" i="2"/>
  <c r="D33" i="1"/>
  <c r="C10" i="1"/>
  <c r="D14" i="1"/>
  <c r="F20" i="1"/>
  <c r="F23" i="1"/>
  <c r="F18" i="1"/>
  <c r="F22" i="1"/>
  <c r="F19" i="1"/>
  <c r="F21" i="1"/>
  <c r="F24" i="1"/>
  <c r="F25" i="1"/>
  <c r="F26" i="1"/>
  <c r="F12" i="1" l="1"/>
  <c r="D12" i="1"/>
  <c r="E8" i="1"/>
  <c r="F43" i="1" s="1"/>
  <c r="G10" i="1"/>
  <c r="F33" i="1"/>
  <c r="F41" i="1"/>
  <c r="F36" i="1"/>
  <c r="F10" i="2"/>
  <c r="G8" i="2"/>
  <c r="F43" i="2"/>
  <c r="D10" i="2"/>
  <c r="D43" i="2"/>
  <c r="D41" i="1"/>
  <c r="C8" i="1"/>
  <c r="D36" i="1"/>
  <c r="F10" i="1" l="1"/>
  <c r="D10" i="1"/>
  <c r="F8" i="2"/>
  <c r="G8" i="1"/>
  <c r="D8" i="2"/>
  <c r="D43" i="1"/>
  <c r="F8" i="1" l="1"/>
  <c r="D8" i="1"/>
</calcChain>
</file>

<file path=xl/sharedStrings.xml><?xml version="1.0" encoding="utf-8"?>
<sst xmlns="http://schemas.openxmlformats.org/spreadsheetml/2006/main" count="139" uniqueCount="59">
  <si>
    <t>Ministerio de Hacienda</t>
  </si>
  <si>
    <t>Dirección de Crédito Público</t>
  </si>
  <si>
    <t xml:space="preserve">Deuda Pública Sin Consolidar </t>
  </si>
  <si>
    <t>(cifras en millones de colones)</t>
  </si>
  <si>
    <t>Estructura</t>
  </si>
  <si>
    <t>Variación %</t>
  </si>
  <si>
    <t xml:space="preserve">DEUDA PUBLICA TOTAL   </t>
  </si>
  <si>
    <t xml:space="preserve">I.  DEUDA PUBLICA INTERNA   </t>
  </si>
  <si>
    <t>Gobieno General</t>
  </si>
  <si>
    <r>
      <t xml:space="preserve">Gobierno Central excluida seguridad Social  </t>
    </r>
    <r>
      <rPr>
        <b/>
        <vertAlign val="superscript"/>
        <sz val="9"/>
        <rFont val="Arial"/>
        <family val="2"/>
      </rPr>
      <t xml:space="preserve"> </t>
    </r>
    <r>
      <rPr>
        <vertAlign val="superscript"/>
        <sz val="9"/>
        <rFont val="Arial"/>
        <family val="2"/>
      </rPr>
      <t>1/</t>
    </r>
    <r>
      <rPr>
        <sz val="9"/>
        <rFont val="Arial"/>
        <family val="2"/>
      </rPr>
      <t xml:space="preserve"> </t>
    </r>
  </si>
  <si>
    <t>Gobierno Central excluida seguridad social e ISFLSG</t>
  </si>
  <si>
    <t>Deuda Bonificada</t>
  </si>
  <si>
    <t>Tasa Básica</t>
  </si>
  <si>
    <t xml:space="preserve">Cero Cupón  </t>
  </si>
  <si>
    <t>Cero Cupón Dólares</t>
  </si>
  <si>
    <t>TUDES</t>
  </si>
  <si>
    <t>Dólares ajustables</t>
  </si>
  <si>
    <t>Colones ajustables</t>
  </si>
  <si>
    <t xml:space="preserve">Dólares Fijos </t>
  </si>
  <si>
    <t>Interés Fijo Colones</t>
  </si>
  <si>
    <t xml:space="preserve">Letras del Tesoro </t>
  </si>
  <si>
    <t>Otras Deudas</t>
  </si>
  <si>
    <t>Otras deudas ¢</t>
  </si>
  <si>
    <t>Otras deudas $</t>
  </si>
  <si>
    <t>Instituciones sin fines de lucro que sirven al GC</t>
  </si>
  <si>
    <t>Gobiernos Locales</t>
  </si>
  <si>
    <t>Municipalidades</t>
  </si>
  <si>
    <r>
      <t xml:space="preserve">Banco Central   </t>
    </r>
    <r>
      <rPr>
        <b/>
        <vertAlign val="superscript"/>
        <sz val="9"/>
        <rFont val="Arial"/>
        <family val="2"/>
      </rPr>
      <t xml:space="preserve"> 2/</t>
    </r>
  </si>
  <si>
    <t>BEM moneda nacional</t>
  </si>
  <si>
    <t xml:space="preserve">Sociedades No Financieras Públicas </t>
  </si>
  <si>
    <t xml:space="preserve">II. DEUDA PÚBLICA EXTERNA </t>
  </si>
  <si>
    <t>Bilateral</t>
  </si>
  <si>
    <t>Bonos</t>
  </si>
  <si>
    <t>Multilateral</t>
  </si>
  <si>
    <t>Seguridad Social del Gobierno Central</t>
  </si>
  <si>
    <t>Banco Central</t>
  </si>
  <si>
    <r>
      <t xml:space="preserve">Sociedades No Financieras Públicas </t>
    </r>
    <r>
      <rPr>
        <b/>
        <vertAlign val="superscript"/>
        <sz val="9"/>
        <rFont val="Arial"/>
        <family val="2"/>
      </rPr>
      <t>4/</t>
    </r>
  </si>
  <si>
    <t>Comercial</t>
  </si>
  <si>
    <t>Proveedores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</si>
  <si>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Banco Central de Costa Rica y Crédito Público, Ministerio de Hacienda</t>
    </r>
  </si>
  <si>
    <t>Notas Metodológicas:</t>
  </si>
  <si>
    <t xml:space="preserve">1/  Incluye emisiones de títulos valores, bonos y deudas asumidas por el Gobierno Central. </t>
  </si>
  <si>
    <t>2/ Incluye BEM moneda nacional y otras obligaciones en moneda extranjera del Banco Central, tales como certificados de depósito a plazo en dólares (CERTD$) y depósitos en moneda extranjera de los Bancos Comerciales en el Banco Central (no incluye encaje).</t>
  </si>
  <si>
    <r>
      <t xml:space="preserve">Contactos:  al correo electrónico  </t>
    </r>
    <r>
      <rPr>
        <u/>
        <sz val="9"/>
        <color theme="3"/>
        <rFont val="Arial"/>
        <family val="2"/>
      </rPr>
      <t xml:space="preserve">DCPRegistroDeuda@hacienda.go.cr  </t>
    </r>
  </si>
  <si>
    <t>(cifras en millones de dólares)</t>
  </si>
  <si>
    <t xml:space="preserve">   Banco Central</t>
  </si>
  <si>
    <t xml:space="preserve">  </t>
  </si>
  <si>
    <t xml:space="preserve">5/ Se refiere a las colocaciones de Central Directo y Overnight. </t>
  </si>
  <si>
    <t xml:space="preserve">6/ En el mes de junio del 2019 se publicó el Clasificador Sectorial Público y Privado con fines estadísticos, está Dirección adecuo la compilación de las estadísticas a la luz de dicho clasificador a partir de enero 2020.  </t>
  </si>
  <si>
    <t>7/ Utiliza el tipo de cambio de venta del último día hábil del mes del Sector Público no Bancario, publicado por el Banco Central de Costa Rica.</t>
  </si>
  <si>
    <t>8/ No se incluye la deuda del Sector Privado, ni el concepto de residencia.</t>
  </si>
  <si>
    <t>9/  Se considera dentro del subgrupo Gobierno Central exc. La seguridad social e ISFLSG los órganos desconcentrados (Ley N° 9594).</t>
  </si>
  <si>
    <t>4/  La Deuda Externa  no incluye el monto de intereses  devengados por $ 117,46 millones de dólares (monto pendiente de actualizar).</t>
  </si>
  <si>
    <t>4/  La Deuda Externa no incluye el monto de intereses devengados por ¢75,796,15  millones de colones (monto pendiente de actualizar).</t>
  </si>
  <si>
    <t>3/  La Deuda Interna no incluye el monto de primas y descuentos devengados por ¢ -181,179,51 millones de colones.</t>
  </si>
  <si>
    <t>3/  La Deuda Interna no incluye el monto de primas y descuentos devengados por ¢ -270,71millones de dólares.</t>
  </si>
  <si>
    <r>
      <t>Depósito a plazo y Overnight en Colones</t>
    </r>
    <r>
      <rPr>
        <b/>
        <vertAlign val="superscript"/>
        <sz val="9"/>
        <rFont val="Arial"/>
        <family val="2"/>
      </rPr>
      <t xml:space="preserve"> 5/</t>
    </r>
  </si>
  <si>
    <r>
      <t xml:space="preserve">Depósito a plazo y Overnight en Dólares  </t>
    </r>
    <r>
      <rPr>
        <vertAlign val="superscript"/>
        <sz val="9"/>
        <rFont val="Arial"/>
        <family val="2"/>
      </rPr>
      <t>5</t>
    </r>
    <r>
      <rPr>
        <sz val="9"/>
        <rFont val="Arial"/>
        <family val="2"/>
      </rPr>
      <t>/</t>
    </r>
  </si>
  <si>
    <r>
      <t xml:space="preserve">Tipo de Cambio </t>
    </r>
    <r>
      <rPr>
        <vertAlign val="superscript"/>
        <sz val="9"/>
        <rFont val="Arial"/>
        <family val="2"/>
      </rPr>
      <t xml:space="preserve"> 7/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</si>
</sst>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(* #,##0.00_);_(* \(#,##0.00\);_(* &quot;-&quot;??_);_(@_)"/>
    <numFmt numFmtId="165" formatCode="_([$€]* #,##0.00_);_([$€]* \(#,##0.00\);_([$€]* &quot;-&quot;??_);_(@_)"/>
    <numFmt numFmtId="166" formatCode="#,##0.00;[Red]#,##0.00"/>
    <numFmt numFmtId="167" formatCode="#,##0.000;[Red]#,##0.000"/>
    <numFmt numFmtId="168" formatCode="#,##0.00000;[Red]#,##0.00000"/>
    <numFmt numFmtId="169" formatCode="_(* #,##0.000_);_(* \(#,##0.000\);_(* &quot;-&quot;??_);_(@_)"/>
    <numFmt numFmtId="170" formatCode="_-* #,##0.000_-;\-* #,##0.000_-;_-* &quot;-&quot;???_-;_-@_-"/>
    <numFmt numFmtId="171" formatCode="_-* #,##0.0000_-;\-* #,##0.0000_-;_-* &quot;-&quot;??_-;_-@_-"/>
  </numFmts>
  <fonts count="2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9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9"/>
      <color theme="3" tint="-0.499984740745262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u/>
      <sz val="9"/>
      <color theme="3"/>
      <name val="Arial"/>
      <family val="2"/>
    </font>
    <font>
      <i/>
      <sz val="9"/>
      <name val="Arial"/>
      <family val="2"/>
    </font>
    <font>
      <sz val="9"/>
      <color rgb="FF0033CC"/>
      <name val="Arial"/>
      <family val="2"/>
    </font>
    <font>
      <sz val="10"/>
      <color rgb="FF0033CC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3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67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Fill="1" applyAlignment="1">
      <alignment vertical="top"/>
    </xf>
    <xf numFmtId="167" fontId="2" fillId="0" borderId="0" xfId="0" applyNumberFormat="1" applyFont="1" applyFill="1" applyAlignment="1">
      <alignment vertical="top"/>
    </xf>
    <xf numFmtId="166" fontId="3" fillId="0" borderId="0" xfId="0" applyNumberFormat="1" applyFont="1" applyFill="1" applyAlignment="1">
      <alignment horizontal="right" vertical="top"/>
    </xf>
    <xf numFmtId="4" fontId="2" fillId="0" borderId="0" xfId="0" applyNumberFormat="1" applyFont="1" applyAlignment="1">
      <alignment vertical="top"/>
    </xf>
    <xf numFmtId="0" fontId="2" fillId="0" borderId="0" xfId="0" applyFont="1" applyFill="1" applyBorder="1" applyAlignment="1">
      <alignment vertical="top"/>
    </xf>
    <xf numFmtId="166" fontId="2" fillId="0" borderId="0" xfId="0" applyNumberFormat="1" applyFont="1" applyFill="1" applyBorder="1" applyAlignment="1">
      <alignment vertical="top"/>
    </xf>
    <xf numFmtId="166" fontId="6" fillId="2" borderId="0" xfId="0" applyNumberFormat="1" applyFont="1" applyFill="1" applyAlignment="1">
      <alignment horizontal="right" vertical="top"/>
    </xf>
    <xf numFmtId="0" fontId="5" fillId="2" borderId="0" xfId="0" applyFont="1" applyFill="1" applyAlignment="1">
      <alignment vertical="top"/>
    </xf>
    <xf numFmtId="167" fontId="5" fillId="2" borderId="0" xfId="0" applyNumberFormat="1" applyFont="1" applyFill="1" applyAlignment="1">
      <alignment vertical="top"/>
    </xf>
    <xf numFmtId="4" fontId="5" fillId="2" borderId="0" xfId="0" applyNumberFormat="1" applyFont="1" applyFill="1" applyAlignment="1">
      <alignment vertical="top"/>
    </xf>
    <xf numFmtId="0" fontId="6" fillId="2" borderId="0" xfId="0" applyFont="1" applyFill="1" applyAlignment="1">
      <alignment horizontal="left" vertical="top"/>
    </xf>
    <xf numFmtId="166" fontId="6" fillId="2" borderId="0" xfId="0" applyNumberFormat="1" applyFont="1" applyFill="1" applyAlignment="1">
      <alignment horizontal="center" vertical="top"/>
    </xf>
    <xf numFmtId="167" fontId="6" fillId="2" borderId="0" xfId="0" applyNumberFormat="1" applyFont="1" applyFill="1" applyAlignment="1">
      <alignment horizontal="left" vertical="top"/>
    </xf>
    <xf numFmtId="0" fontId="6" fillId="2" borderId="0" xfId="0" applyFont="1" applyFill="1" applyBorder="1" applyAlignment="1">
      <alignment horizontal="center" vertical="top"/>
    </xf>
    <xf numFmtId="17" fontId="6" fillId="2" borderId="0" xfId="0" applyNumberFormat="1" applyFont="1" applyFill="1" applyBorder="1" applyAlignment="1">
      <alignment horizontal="center" vertical="top"/>
    </xf>
    <xf numFmtId="167" fontId="6" fillId="2" borderId="0" xfId="0" applyNumberFormat="1" applyFont="1" applyFill="1" applyBorder="1" applyAlignment="1">
      <alignment horizontal="center" vertical="top"/>
    </xf>
    <xf numFmtId="0" fontId="6" fillId="2" borderId="0" xfId="0" applyFont="1" applyFill="1" applyAlignment="1">
      <alignment horizontal="left" vertical="top" indent="1"/>
    </xf>
    <xf numFmtId="166" fontId="6" fillId="2" borderId="0" xfId="0" applyNumberFormat="1" applyFont="1" applyFill="1" applyBorder="1" applyAlignment="1">
      <alignment horizontal="right" vertical="top"/>
    </xf>
    <xf numFmtId="167" fontId="5" fillId="2" borderId="0" xfId="0" applyNumberFormat="1" applyFont="1" applyFill="1" applyAlignment="1">
      <alignment horizontal="right" vertical="top"/>
    </xf>
    <xf numFmtId="167" fontId="6" fillId="2" borderId="0" xfId="0" applyNumberFormat="1" applyFont="1" applyFill="1" applyBorder="1" applyAlignment="1">
      <alignment horizontal="right" vertical="top"/>
    </xf>
    <xf numFmtId="10" fontId="6" fillId="2" borderId="0" xfId="0" applyNumberFormat="1" applyFont="1" applyFill="1" applyAlignment="1">
      <alignment horizontal="right" vertical="top"/>
    </xf>
    <xf numFmtId="0" fontId="6" fillId="2" borderId="0" xfId="0" applyFont="1" applyFill="1" applyAlignment="1">
      <alignment vertical="top"/>
    </xf>
    <xf numFmtId="4" fontId="5" fillId="2" borderId="0" xfId="0" applyNumberFormat="1" applyFont="1" applyFill="1" applyAlignment="1">
      <alignment horizontal="right" vertical="top"/>
    </xf>
    <xf numFmtId="0" fontId="6" fillId="2" borderId="0" xfId="0" applyFont="1" applyFill="1" applyAlignment="1">
      <alignment horizontal="left" vertical="top" indent="4"/>
    </xf>
    <xf numFmtId="167" fontId="7" fillId="2" borderId="0" xfId="0" applyNumberFormat="1" applyFont="1" applyFill="1" applyAlignment="1">
      <alignment horizontal="right" vertical="top"/>
    </xf>
    <xf numFmtId="0" fontId="6" fillId="2" borderId="0" xfId="0" applyFont="1" applyFill="1" applyAlignment="1">
      <alignment horizontal="left" vertical="top" indent="5"/>
    </xf>
    <xf numFmtId="0" fontId="5" fillId="2" borderId="0" xfId="0" applyFont="1" applyFill="1" applyAlignment="1">
      <alignment horizontal="left" vertical="top"/>
    </xf>
    <xf numFmtId="10" fontId="5" fillId="2" borderId="0" xfId="0" applyNumberFormat="1" applyFont="1" applyFill="1" applyAlignment="1">
      <alignment horizontal="right" vertical="top"/>
    </xf>
    <xf numFmtId="0" fontId="6" fillId="2" borderId="0" xfId="0" applyFont="1" applyFill="1" applyAlignment="1">
      <alignment horizontal="left" vertical="top" indent="9"/>
    </xf>
    <xf numFmtId="167" fontId="6" fillId="2" borderId="0" xfId="3" applyNumberFormat="1" applyFont="1" applyFill="1" applyAlignment="1">
      <alignment horizontal="right" vertical="top"/>
    </xf>
    <xf numFmtId="167" fontId="5" fillId="2" borderId="0" xfId="0" applyNumberFormat="1" applyFont="1" applyFill="1" applyBorder="1" applyAlignment="1">
      <alignment horizontal="right"/>
    </xf>
    <xf numFmtId="0" fontId="5" fillId="2" borderId="0" xfId="0" applyFont="1" applyFill="1" applyAlignment="1">
      <alignment horizontal="center" vertical="top"/>
    </xf>
    <xf numFmtId="0" fontId="10" fillId="0" borderId="0" xfId="0" applyFont="1" applyAlignment="1">
      <alignment vertical="top"/>
    </xf>
    <xf numFmtId="0" fontId="11" fillId="2" borderId="0" xfId="0" applyFont="1" applyFill="1"/>
    <xf numFmtId="0" fontId="10" fillId="2" borderId="0" xfId="0" applyFont="1" applyFill="1"/>
    <xf numFmtId="0" fontId="4" fillId="2" borderId="0" xfId="0" applyFont="1" applyFill="1"/>
    <xf numFmtId="0" fontId="4" fillId="0" borderId="0" xfId="0" applyFont="1" applyAlignment="1">
      <alignment vertical="top"/>
    </xf>
    <xf numFmtId="167" fontId="1" fillId="0" borderId="0" xfId="0" applyNumberFormat="1" applyFont="1" applyFill="1" applyAlignment="1">
      <alignment horizontal="right" vertical="top"/>
    </xf>
    <xf numFmtId="0" fontId="2" fillId="2" borderId="0" xfId="0" applyFont="1" applyFill="1" applyAlignment="1">
      <alignment vertical="top"/>
    </xf>
    <xf numFmtId="166" fontId="2" fillId="2" borderId="0" xfId="0" applyNumberFormat="1" applyFont="1" applyFill="1" applyBorder="1" applyAlignment="1">
      <alignment vertical="top"/>
    </xf>
    <xf numFmtId="10" fontId="5" fillId="2" borderId="0" xfId="3" applyNumberFormat="1" applyFont="1" applyFill="1" applyAlignment="1">
      <alignment horizontal="right" vertical="top"/>
    </xf>
    <xf numFmtId="10" fontId="6" fillId="0" borderId="0" xfId="0" applyNumberFormat="1" applyFont="1" applyFill="1" applyAlignment="1">
      <alignment horizontal="right" vertical="top"/>
    </xf>
    <xf numFmtId="0" fontId="1" fillId="2" borderId="0" xfId="0" applyFont="1" applyFill="1" applyAlignment="1">
      <alignment vertical="top"/>
    </xf>
    <xf numFmtId="166" fontId="1" fillId="2" borderId="0" xfId="0" applyNumberFormat="1" applyFont="1" applyFill="1" applyAlignment="1">
      <alignment vertical="top"/>
    </xf>
    <xf numFmtId="166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164" fontId="1" fillId="0" borderId="0" xfId="2" applyFont="1" applyAlignment="1">
      <alignment vertical="top"/>
    </xf>
    <xf numFmtId="166" fontId="1" fillId="2" borderId="0" xfId="0" applyNumberFormat="1" applyFont="1" applyFill="1" applyAlignment="1">
      <alignment horizontal="right" vertical="top"/>
    </xf>
    <xf numFmtId="166" fontId="5" fillId="2" borderId="0" xfId="0" applyNumberFormat="1" applyFont="1" applyFill="1" applyAlignment="1">
      <alignment vertical="top"/>
    </xf>
    <xf numFmtId="0" fontId="1" fillId="0" borderId="0" xfId="0" applyFont="1" applyAlignment="1">
      <alignment horizontal="center" vertical="top"/>
    </xf>
    <xf numFmtId="166" fontId="1" fillId="0" borderId="0" xfId="0" applyNumberFormat="1" applyFont="1" applyFill="1" applyAlignment="1">
      <alignment horizontal="right" vertical="top"/>
    </xf>
    <xf numFmtId="4" fontId="1" fillId="0" borderId="0" xfId="0" applyNumberFormat="1" applyFont="1" applyAlignment="1">
      <alignment horizontal="right" vertical="top"/>
    </xf>
    <xf numFmtId="4" fontId="1" fillId="0" borderId="0" xfId="0" applyNumberFormat="1" applyFont="1" applyAlignment="1">
      <alignment vertical="top"/>
    </xf>
    <xf numFmtId="166" fontId="1" fillId="0" borderId="0" xfId="0" applyNumberFormat="1" applyFont="1" applyAlignment="1">
      <alignment horizontal="center" vertical="top"/>
    </xf>
    <xf numFmtId="166" fontId="1" fillId="0" borderId="0" xfId="2" applyNumberFormat="1" applyFont="1" applyAlignment="1">
      <alignment horizontal="center" vertical="top"/>
    </xf>
    <xf numFmtId="164" fontId="2" fillId="0" borderId="0" xfId="2" applyFont="1" applyAlignment="1">
      <alignment vertical="top"/>
    </xf>
    <xf numFmtId="168" fontId="1" fillId="0" borderId="0" xfId="0" applyNumberFormat="1" applyFont="1" applyAlignment="1">
      <alignment vertical="top"/>
    </xf>
    <xf numFmtId="167" fontId="5" fillId="0" borderId="0" xfId="0" applyNumberFormat="1" applyFont="1" applyFill="1" applyAlignment="1">
      <alignment horizontal="right" vertical="top"/>
    </xf>
    <xf numFmtId="0" fontId="6" fillId="2" borderId="0" xfId="0" applyFont="1" applyFill="1" applyAlignment="1">
      <alignment horizontal="left" vertical="top" indent="3"/>
    </xf>
    <xf numFmtId="0" fontId="7" fillId="2" borderId="0" xfId="0" applyFont="1" applyFill="1" applyAlignment="1">
      <alignment horizontal="left" vertical="top" indent="6"/>
    </xf>
    <xf numFmtId="0" fontId="5" fillId="2" borderId="0" xfId="0" applyFont="1" applyFill="1" applyAlignment="1">
      <alignment horizontal="left" vertical="top" indent="8"/>
    </xf>
    <xf numFmtId="10" fontId="7" fillId="0" borderId="0" xfId="3" applyNumberFormat="1" applyFont="1" applyFill="1" applyAlignment="1">
      <alignment horizontal="right" vertical="top"/>
    </xf>
    <xf numFmtId="10" fontId="7" fillId="2" borderId="0" xfId="0" applyNumberFormat="1" applyFont="1" applyFill="1" applyAlignment="1">
      <alignment horizontal="right" vertical="top"/>
    </xf>
    <xf numFmtId="166" fontId="5" fillId="2" borderId="0" xfId="0" applyNumberFormat="1" applyFont="1" applyFill="1" applyAlignment="1">
      <alignment horizontal="center" vertical="top"/>
    </xf>
    <xf numFmtId="166" fontId="5" fillId="2" borderId="0" xfId="0" applyNumberFormat="1" applyFont="1" applyFill="1" applyBorder="1" applyAlignment="1">
      <alignment vertical="top"/>
    </xf>
    <xf numFmtId="164" fontId="5" fillId="2" borderId="0" xfId="2" applyFont="1" applyFill="1" applyAlignment="1">
      <alignment vertical="top"/>
    </xf>
    <xf numFmtId="166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4" fontId="5" fillId="0" borderId="0" xfId="0" applyNumberFormat="1" applyFont="1" applyAlignment="1">
      <alignment vertical="top"/>
    </xf>
    <xf numFmtId="164" fontId="5" fillId="0" borderId="0" xfId="2" applyFont="1" applyAlignment="1">
      <alignment vertical="top"/>
    </xf>
    <xf numFmtId="0" fontId="5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164" fontId="5" fillId="0" borderId="0" xfId="2" applyFont="1" applyAlignment="1">
      <alignment vertical="center"/>
    </xf>
    <xf numFmtId="164" fontId="5" fillId="2" borderId="0" xfId="2" applyFont="1" applyFill="1" applyAlignment="1">
      <alignment vertical="center"/>
    </xf>
    <xf numFmtId="166" fontId="5" fillId="0" borderId="0" xfId="0" applyNumberFormat="1" applyFont="1" applyAlignment="1">
      <alignment vertical="center"/>
    </xf>
    <xf numFmtId="0" fontId="5" fillId="2" borderId="0" xfId="0" applyFont="1" applyFill="1" applyAlignment="1">
      <alignment vertical="top" wrapText="1"/>
    </xf>
    <xf numFmtId="164" fontId="5" fillId="0" borderId="0" xfId="0" applyNumberFormat="1" applyFont="1" applyAlignment="1">
      <alignment vertical="top"/>
    </xf>
    <xf numFmtId="0" fontId="10" fillId="0" borderId="0" xfId="0" applyFont="1" applyAlignment="1">
      <alignment vertical="top" wrapText="1"/>
    </xf>
    <xf numFmtId="166" fontId="10" fillId="2" borderId="0" xfId="0" applyNumberFormat="1" applyFont="1" applyFill="1" applyAlignment="1">
      <alignment horizontal="right" vertical="top" wrapText="1"/>
    </xf>
    <xf numFmtId="167" fontId="10" fillId="0" borderId="0" xfId="0" applyNumberFormat="1" applyFont="1" applyFill="1" applyAlignment="1">
      <alignment horizontal="right" vertical="top" wrapText="1"/>
    </xf>
    <xf numFmtId="166" fontId="10" fillId="0" borderId="0" xfId="0" applyNumberFormat="1" applyFont="1" applyFill="1" applyAlignment="1">
      <alignment horizontal="right" vertical="top" wrapText="1"/>
    </xf>
    <xf numFmtId="167" fontId="4" fillId="0" borderId="0" xfId="0" applyNumberFormat="1" applyFont="1" applyFill="1" applyAlignment="1">
      <alignment horizontal="right" vertical="top" wrapText="1"/>
    </xf>
    <xf numFmtId="4" fontId="4" fillId="0" borderId="0" xfId="0" applyNumberFormat="1" applyFont="1" applyAlignment="1">
      <alignment horizontal="right" vertical="top" wrapText="1"/>
    </xf>
    <xf numFmtId="167" fontId="4" fillId="0" borderId="0" xfId="0" applyNumberFormat="1" applyFont="1" applyFill="1" applyAlignment="1">
      <alignment vertical="top" wrapText="1"/>
    </xf>
    <xf numFmtId="4" fontId="4" fillId="0" borderId="0" xfId="0" applyNumberFormat="1" applyFont="1" applyAlignment="1">
      <alignment vertical="top" wrapText="1"/>
    </xf>
    <xf numFmtId="0" fontId="14" fillId="2" borderId="0" xfId="5" applyFont="1" applyFill="1" applyAlignment="1">
      <alignment wrapText="1"/>
    </xf>
    <xf numFmtId="164" fontId="6" fillId="2" borderId="0" xfId="2" applyFont="1" applyFill="1" applyBorder="1" applyAlignment="1">
      <alignment horizontal="right" vertical="top"/>
    </xf>
    <xf numFmtId="164" fontId="6" fillId="2" borderId="0" xfId="2" applyFont="1" applyFill="1" applyAlignment="1">
      <alignment horizontal="right" vertical="top"/>
    </xf>
    <xf numFmtId="164" fontId="7" fillId="0" borderId="0" xfId="2" applyFont="1" applyFill="1" applyBorder="1" applyAlignment="1">
      <alignment horizontal="right" vertical="top"/>
    </xf>
    <xf numFmtId="164" fontId="5" fillId="2" borderId="0" xfId="2" applyFont="1" applyFill="1" applyAlignment="1">
      <alignment horizontal="right" vertical="top"/>
    </xf>
    <xf numFmtId="164" fontId="5" fillId="0" borderId="0" xfId="2" applyFont="1" applyFill="1" applyAlignment="1">
      <alignment horizontal="right" vertical="top"/>
    </xf>
    <xf numFmtId="164" fontId="6" fillId="0" borderId="0" xfId="2" applyFont="1" applyFill="1" applyAlignment="1">
      <alignment horizontal="right" vertical="top"/>
    </xf>
    <xf numFmtId="164" fontId="12" fillId="2" borderId="0" xfId="2" applyFont="1" applyFill="1" applyAlignment="1">
      <alignment horizontal="right" vertical="top"/>
    </xf>
    <xf numFmtId="164" fontId="5" fillId="0" borderId="0" xfId="2" applyFont="1" applyFill="1" applyBorder="1" applyAlignment="1">
      <alignment horizontal="right"/>
    </xf>
    <xf numFmtId="10" fontId="6" fillId="2" borderId="0" xfId="3" applyNumberFormat="1" applyFont="1" applyFill="1" applyAlignment="1">
      <alignment horizontal="right" vertical="top"/>
    </xf>
    <xf numFmtId="10" fontId="7" fillId="2" borderId="0" xfId="3" applyNumberFormat="1" applyFont="1" applyFill="1" applyAlignment="1">
      <alignment horizontal="right" vertical="top"/>
    </xf>
    <xf numFmtId="10" fontId="5" fillId="0" borderId="0" xfId="3" applyNumberFormat="1" applyFont="1" applyFill="1" applyAlignment="1">
      <alignment horizontal="right" vertical="top"/>
    </xf>
    <xf numFmtId="10" fontId="6" fillId="0" borderId="0" xfId="3" applyNumberFormat="1" applyFont="1" applyFill="1" applyAlignment="1">
      <alignment horizontal="right" vertical="top"/>
    </xf>
    <xf numFmtId="10" fontId="5" fillId="2" borderId="0" xfId="3" applyNumberFormat="1" applyFont="1" applyFill="1" applyBorder="1" applyAlignment="1">
      <alignment horizontal="right"/>
    </xf>
    <xf numFmtId="10" fontId="6" fillId="2" borderId="0" xfId="3" applyNumberFormat="1" applyFont="1" applyFill="1" applyBorder="1" applyAlignment="1">
      <alignment horizontal="center" vertical="top"/>
    </xf>
    <xf numFmtId="164" fontId="5" fillId="2" borderId="0" xfId="2" applyFont="1" applyFill="1" applyBorder="1" applyAlignment="1">
      <alignment horizontal="right"/>
    </xf>
    <xf numFmtId="17" fontId="6" fillId="2" borderId="0" xfId="0" applyNumberFormat="1" applyFont="1" applyFill="1" applyBorder="1" applyAlignment="1">
      <alignment horizontal="center" vertical="center"/>
    </xf>
    <xf numFmtId="167" fontId="6" fillId="2" borderId="0" xfId="0" applyNumberFormat="1" applyFont="1" applyFill="1" applyBorder="1" applyAlignment="1">
      <alignment horizontal="center" vertical="center"/>
    </xf>
    <xf numFmtId="17" fontId="6" fillId="0" borderId="0" xfId="0" applyNumberFormat="1" applyFont="1" applyFill="1" applyBorder="1" applyAlignment="1">
      <alignment horizontal="center" vertical="center"/>
    </xf>
    <xf numFmtId="4" fontId="6" fillId="2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top"/>
    </xf>
    <xf numFmtId="166" fontId="6" fillId="0" borderId="0" xfId="0" applyNumberFormat="1" applyFont="1" applyFill="1" applyAlignment="1">
      <alignment horizontal="center" vertical="top"/>
    </xf>
    <xf numFmtId="17" fontId="6" fillId="0" borderId="0" xfId="0" applyNumberFormat="1" applyFont="1" applyFill="1" applyBorder="1" applyAlignment="1">
      <alignment horizontal="center" vertical="top"/>
    </xf>
    <xf numFmtId="164" fontId="6" fillId="0" borderId="0" xfId="2" applyFont="1" applyFill="1" applyBorder="1" applyAlignment="1">
      <alignment horizontal="right" vertical="top"/>
    </xf>
    <xf numFmtId="164" fontId="7" fillId="0" borderId="0" xfId="2" applyFont="1" applyFill="1" applyAlignment="1">
      <alignment horizontal="right" vertical="top"/>
    </xf>
    <xf numFmtId="164" fontId="12" fillId="0" borderId="0" xfId="2" applyFont="1" applyFill="1" applyAlignment="1">
      <alignment horizontal="right" vertical="top"/>
    </xf>
    <xf numFmtId="166" fontId="4" fillId="0" borderId="0" xfId="0" applyNumberFormat="1" applyFont="1" applyFill="1" applyBorder="1" applyAlignment="1">
      <alignment vertical="top" wrapText="1"/>
    </xf>
    <xf numFmtId="0" fontId="16" fillId="2" borderId="0" xfId="0" applyFont="1" applyFill="1" applyAlignment="1">
      <alignment horizontal="left" vertical="top" indent="4"/>
    </xf>
    <xf numFmtId="164" fontId="16" fillId="2" borderId="0" xfId="2" applyFont="1" applyFill="1" applyAlignment="1">
      <alignment horizontal="right" vertical="top"/>
    </xf>
    <xf numFmtId="9" fontId="5" fillId="2" borderId="0" xfId="3" applyFont="1" applyFill="1" applyAlignment="1">
      <alignment horizontal="right" vertical="top"/>
    </xf>
    <xf numFmtId="0" fontId="4" fillId="2" borderId="0" xfId="0" applyFont="1" applyFill="1" applyBorder="1" applyAlignment="1">
      <alignment horizontal="left"/>
    </xf>
    <xf numFmtId="10" fontId="16" fillId="2" borderId="0" xfId="3" applyNumberFormat="1" applyFont="1" applyFill="1" applyAlignment="1">
      <alignment horizontal="right" vertical="top"/>
    </xf>
    <xf numFmtId="164" fontId="6" fillId="2" borderId="0" xfId="2" applyFont="1" applyFill="1" applyAlignment="1">
      <alignment horizontal="left" vertical="top"/>
    </xf>
    <xf numFmtId="167" fontId="6" fillId="0" borderId="0" xfId="0" applyNumberFormat="1" applyFont="1" applyFill="1" applyAlignment="1">
      <alignment horizontal="right" vertical="top"/>
    </xf>
    <xf numFmtId="166" fontId="6" fillId="0" borderId="0" xfId="0" applyNumberFormat="1" applyFont="1" applyFill="1" applyAlignment="1">
      <alignment horizontal="right" vertical="top"/>
    </xf>
    <xf numFmtId="4" fontId="5" fillId="0" borderId="0" xfId="0" applyNumberFormat="1" applyFont="1" applyAlignment="1">
      <alignment horizontal="right" vertical="top"/>
    </xf>
    <xf numFmtId="0" fontId="5" fillId="2" borderId="0" xfId="0" applyFont="1" applyFill="1" applyBorder="1" applyAlignment="1">
      <alignment horizontal="left"/>
    </xf>
    <xf numFmtId="166" fontId="6" fillId="2" borderId="0" xfId="0" applyNumberFormat="1" applyFont="1" applyFill="1" applyAlignment="1">
      <alignment horizontal="right" vertical="top" wrapText="1"/>
    </xf>
    <xf numFmtId="167" fontId="6" fillId="0" borderId="0" xfId="0" applyNumberFormat="1" applyFont="1" applyFill="1" applyAlignment="1">
      <alignment horizontal="right" vertical="top" wrapText="1"/>
    </xf>
    <xf numFmtId="166" fontId="6" fillId="0" borderId="0" xfId="0" applyNumberFormat="1" applyFont="1" applyFill="1" applyAlignment="1">
      <alignment horizontal="right" vertical="top" wrapText="1"/>
    </xf>
    <xf numFmtId="167" fontId="5" fillId="0" borderId="0" xfId="0" applyNumberFormat="1" applyFont="1" applyFill="1" applyAlignment="1">
      <alignment horizontal="right" vertical="top" wrapText="1"/>
    </xf>
    <xf numFmtId="4" fontId="5" fillId="0" borderId="0" xfId="0" applyNumberFormat="1" applyFont="1" applyAlignment="1">
      <alignment horizontal="right" vertical="top" wrapText="1"/>
    </xf>
    <xf numFmtId="0" fontId="5" fillId="2" borderId="0" xfId="0" applyFont="1" applyFill="1"/>
    <xf numFmtId="167" fontId="5" fillId="0" borderId="0" xfId="0" applyNumberFormat="1" applyFont="1" applyFill="1" applyAlignment="1">
      <alignment vertical="top"/>
    </xf>
    <xf numFmtId="166" fontId="6" fillId="2" borderId="0" xfId="0" applyNumberFormat="1" applyFont="1" applyFill="1" applyAlignment="1">
      <alignment vertical="top"/>
    </xf>
    <xf numFmtId="167" fontId="6" fillId="0" borderId="0" xfId="0" applyNumberFormat="1" applyFont="1" applyFill="1" applyAlignment="1">
      <alignment vertical="top"/>
    </xf>
    <xf numFmtId="10" fontId="5" fillId="2" borderId="0" xfId="3" applyNumberFormat="1" applyFont="1" applyFill="1" applyBorder="1" applyAlignment="1">
      <alignment vertical="top"/>
    </xf>
    <xf numFmtId="167" fontId="5" fillId="0" borderId="0" xfId="3" applyNumberFormat="1" applyFont="1" applyFill="1" applyBorder="1" applyAlignment="1">
      <alignment vertical="top"/>
    </xf>
    <xf numFmtId="166" fontId="5" fillId="0" borderId="0" xfId="0" applyNumberFormat="1" applyFont="1" applyFill="1" applyAlignment="1">
      <alignment vertical="top"/>
    </xf>
    <xf numFmtId="164" fontId="5" fillId="2" borderId="0" xfId="0" applyNumberFormat="1" applyFont="1" applyFill="1"/>
    <xf numFmtId="164" fontId="7" fillId="2" borderId="0" xfId="2" applyFont="1" applyFill="1" applyBorder="1" applyAlignment="1">
      <alignment horizontal="right" vertical="top"/>
    </xf>
    <xf numFmtId="39" fontId="5" fillId="2" borderId="0" xfId="2" applyNumberFormat="1" applyFont="1" applyFill="1"/>
    <xf numFmtId="4" fontId="0" fillId="2" borderId="0" xfId="2" applyNumberFormat="1" applyFont="1" applyFill="1"/>
    <xf numFmtId="166" fontId="17" fillId="2" borderId="0" xfId="0" applyNumberFormat="1" applyFont="1" applyFill="1" applyAlignment="1">
      <alignment vertical="top"/>
    </xf>
    <xf numFmtId="0" fontId="18" fillId="0" borderId="0" xfId="0" applyFont="1" applyAlignment="1">
      <alignment vertical="top"/>
    </xf>
    <xf numFmtId="164" fontId="5" fillId="0" borderId="0" xfId="2" applyFont="1" applyFill="1" applyAlignment="1">
      <alignment vertical="top"/>
    </xf>
    <xf numFmtId="0" fontId="4" fillId="2" borderId="0" xfId="0" applyFont="1" applyFill="1" applyAlignment="1">
      <alignment horizontal="left" vertical="top" wrapText="1"/>
    </xf>
    <xf numFmtId="43" fontId="6" fillId="0" borderId="0" xfId="2" applyNumberFormat="1" applyFont="1" applyFill="1" applyAlignment="1">
      <alignment horizontal="right" vertical="top"/>
    </xf>
    <xf numFmtId="43" fontId="6" fillId="0" borderId="0" xfId="2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vertical="top"/>
    </xf>
    <xf numFmtId="166" fontId="1" fillId="2" borderId="0" xfId="0" applyNumberFormat="1" applyFont="1" applyFill="1" applyBorder="1" applyAlignment="1">
      <alignment vertical="top"/>
    </xf>
    <xf numFmtId="166" fontId="1" fillId="0" borderId="0" xfId="0" applyNumberFormat="1" applyFont="1" applyFill="1" applyBorder="1" applyAlignment="1">
      <alignment vertical="top"/>
    </xf>
    <xf numFmtId="167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/>
    </xf>
    <xf numFmtId="43" fontId="2" fillId="0" borderId="0" xfId="0" applyNumberFormat="1" applyFont="1" applyAlignment="1">
      <alignment horizontal="center" vertical="top"/>
    </xf>
    <xf numFmtId="164" fontId="4" fillId="0" borderId="0" xfId="2" applyFont="1" applyAlignment="1">
      <alignment vertical="top"/>
    </xf>
    <xf numFmtId="43" fontId="2" fillId="0" borderId="0" xfId="0" applyNumberFormat="1" applyFont="1" applyAlignment="1">
      <alignment vertical="top"/>
    </xf>
    <xf numFmtId="164" fontId="2" fillId="0" borderId="0" xfId="0" applyNumberFormat="1" applyFont="1" applyAlignment="1">
      <alignment vertical="top"/>
    </xf>
    <xf numFmtId="164" fontId="2" fillId="0" borderId="0" xfId="0" applyNumberFormat="1" applyFont="1" applyAlignment="1">
      <alignment horizontal="center" vertical="top"/>
    </xf>
    <xf numFmtId="170" fontId="2" fillId="0" borderId="0" xfId="0" applyNumberFormat="1" applyFont="1" applyAlignment="1">
      <alignment vertical="top"/>
    </xf>
    <xf numFmtId="43" fontId="1" fillId="0" borderId="0" xfId="0" applyNumberFormat="1" applyFont="1" applyAlignment="1">
      <alignment vertical="top"/>
    </xf>
    <xf numFmtId="164" fontId="2" fillId="0" borderId="0" xfId="2" applyFont="1" applyAlignment="1">
      <alignment horizontal="center" vertical="top"/>
    </xf>
    <xf numFmtId="164" fontId="2" fillId="2" borderId="0" xfId="2" applyFont="1" applyFill="1" applyAlignment="1">
      <alignment vertical="top"/>
    </xf>
    <xf numFmtId="169" fontId="5" fillId="2" borderId="0" xfId="2" applyNumberFormat="1" applyFont="1" applyFill="1" applyAlignment="1">
      <alignment horizontal="right" vertical="top"/>
    </xf>
    <xf numFmtId="164" fontId="19" fillId="2" borderId="0" xfId="2" applyFont="1" applyFill="1" applyBorder="1"/>
    <xf numFmtId="171" fontId="2" fillId="0" borderId="0" xfId="0" applyNumberFormat="1" applyFont="1" applyAlignment="1">
      <alignment vertical="top"/>
    </xf>
    <xf numFmtId="0" fontId="4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/>
    </xf>
  </cellXfs>
  <cellStyles count="7">
    <cellStyle name="Euro" xfId="1" xr:uid="{00000000-0005-0000-0000-000000000000}"/>
    <cellStyle name="Hipervínculo" xfId="5" builtinId="8"/>
    <cellStyle name="Millares" xfId="2" builtinId="3"/>
    <cellStyle name="Millares 2" xfId="6" xr:uid="{00000000-0005-0000-0000-000003000000}"/>
    <cellStyle name="Normal" xfId="0" builtinId="0"/>
    <cellStyle name="Normal 2" xfId="4" xr:uid="{00000000-0005-0000-0000-000005000000}"/>
    <cellStyle name="Porcentaje" xfId="3" builtinId="5"/>
  </cellStyles>
  <dxfs count="0"/>
  <tableStyles count="0" defaultTableStyle="TableStyleMedium9" defaultPivotStyle="PivotStyleLight16"/>
  <colors>
    <mruColors>
      <color rgb="FFCCFFFF"/>
      <color rgb="FF0033CC"/>
      <color rgb="FFCCFF99"/>
      <color rgb="FF00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514350</xdr:colOff>
      <xdr:row>1</xdr:row>
      <xdr:rowOff>9525</xdr:rowOff>
    </xdr:from>
    <xdr:to>
      <xdr:col>1</xdr:col>
      <xdr:colOff>1406525</xdr:colOff>
      <xdr:row>5</xdr:row>
      <xdr:rowOff>9525</xdr:rowOff>
    </xdr:to>
    <xdr:pic>
      <xdr:nvPicPr>
        <xdr:cNvPr id="1062" name="Picture 2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200025"/>
          <a:ext cx="16383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114300</xdr:rowOff>
    </xdr:from>
    <xdr:to>
      <xdr:col>1</xdr:col>
      <xdr:colOff>1743075</xdr:colOff>
      <xdr:row>4</xdr:row>
      <xdr:rowOff>95250</xdr:rowOff>
    </xdr:to>
    <xdr:pic>
      <xdr:nvPicPr>
        <xdr:cNvPr id="2080" name="Picture 2">
          <a:extLst>
            <a:ext uri="{FF2B5EF4-FFF2-40B4-BE49-F238E27FC236}">
              <a16:creationId xmlns:a16="http://schemas.microsoft.com/office/drawing/2014/main" id="{00000000-0008-0000-0100-00002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114300"/>
          <a:ext cx="16383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RCAP/INFORMES%20FISCALES/INV-SPN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TARES\COMUNFP&amp;AF$\MERCAP\MARS\INV-SPN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CN/rev-oct99modif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MERCAP\DORIS\ESTFIS\07-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MERCAP\DORIS\ESTFIS\01-9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netario\users\MERCAP\MARIANO\BURSATIL\BURSATI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ernandezha\OneDrive%20-%20MH%20de%20CR\CREDITO%20PUBLICO%20DEF\BACK%20OFFICE\CIFRAS%20NEED\Abril%2022\2DeudaIntxInst04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-95"/>
    </sheetNames>
    <sheetDataSet>
      <sheetData sheetId="0" refreshError="1">
        <row r="1">
          <cell r="A1" t="str">
            <v>FINANCIAMIENTO NETO DEL DEFICIT DEL</v>
          </cell>
        </row>
        <row r="2">
          <cell r="A2" t="str">
            <v>SECTOR PUBLICO NO FINANCIERO</v>
          </cell>
        </row>
        <row r="3">
          <cell r="A3" t="str">
            <v>A DICIEMBRE 1995</v>
          </cell>
        </row>
        <row r="4">
          <cell r="A4" t="str">
            <v xml:space="preserve"> - cifras en millones de colones -</v>
          </cell>
        </row>
        <row r="5">
          <cell r="A5" t="str">
            <v>DESCRIPCION</v>
          </cell>
          <cell r="B5" t="str">
            <v>GOBIERNO CENTRAL</v>
          </cell>
          <cell r="C5" t="str">
            <v>RESTO   SPNF</v>
          </cell>
          <cell r="D5" t="str">
            <v>TOTAL SPNF</v>
          </cell>
        </row>
        <row r="7">
          <cell r="A7" t="str">
            <v>1. FINANCIAMIENTO INTERNO NETO</v>
          </cell>
          <cell r="B7">
            <v>102335</v>
          </cell>
          <cell r="C7">
            <v>-30396.299999999996</v>
          </cell>
          <cell r="D7">
            <v>71938.700000000012</v>
          </cell>
        </row>
        <row r="9">
          <cell r="A9" t="str">
            <v xml:space="preserve">  i- COLOCACION NETA DE BONOS  1/</v>
          </cell>
          <cell r="B9">
            <v>98607</v>
          </cell>
          <cell r="C9">
            <v>-12180.899999999994</v>
          </cell>
          <cell r="D9">
            <v>86426.1</v>
          </cell>
        </row>
        <row r="11">
          <cell r="A11" t="str">
            <v xml:space="preserve">  ii- SISTEMA BANCARIO NACIONAL</v>
          </cell>
          <cell r="B11">
            <v>3728</v>
          </cell>
          <cell r="C11">
            <v>-18215.400000000001</v>
          </cell>
          <cell r="D11">
            <v>-14487.400000000001</v>
          </cell>
        </row>
        <row r="12">
          <cell r="A12" t="str">
            <v xml:space="preserve">     - Banco Central</v>
          </cell>
          <cell r="B12">
            <v>-14300</v>
          </cell>
          <cell r="C12">
            <v>-5879.1</v>
          </cell>
          <cell r="D12">
            <v>-20179.099999999999</v>
          </cell>
        </row>
        <row r="13">
          <cell r="A13" t="str">
            <v xml:space="preserve">     - Bancos comerciales</v>
          </cell>
          <cell r="B13">
            <v>18028</v>
          </cell>
          <cell r="C13">
            <v>-12336.3</v>
          </cell>
          <cell r="D13">
            <v>5691.7000000000007</v>
          </cell>
        </row>
        <row r="15">
          <cell r="A15" t="str">
            <v xml:space="preserve">    iii- DEUDA FLOTANTE  2/</v>
          </cell>
          <cell r="C15">
            <v>0</v>
          </cell>
          <cell r="D15">
            <v>0</v>
          </cell>
        </row>
        <row r="17">
          <cell r="A17" t="str">
            <v>2. FINANCIAMIENTO EXTERNO NETO</v>
          </cell>
          <cell r="B17">
            <v>-1443.8470800000016</v>
          </cell>
          <cell r="C17">
            <v>-3030.4</v>
          </cell>
          <cell r="D17">
            <v>-4474.2470800000019</v>
          </cell>
        </row>
        <row r="19">
          <cell r="A19" t="str">
            <v>FINANCIAMIENTO TOTAL OBSERVADO</v>
          </cell>
          <cell r="B19">
            <v>100891.15291999999</v>
          </cell>
          <cell r="C19">
            <v>-33426.699999999997</v>
          </cell>
          <cell r="D19">
            <v>67464.452920000011</v>
          </cell>
        </row>
        <row r="20">
          <cell r="A20" t="str">
            <v>(% DEL PIB)</v>
          </cell>
          <cell r="B20">
            <v>6.0579569096786898E-2</v>
          </cell>
          <cell r="C20">
            <v>-2.0070888514211325E-2</v>
          </cell>
          <cell r="D20">
            <v>4.0508680582575576E-2</v>
          </cell>
        </row>
        <row r="22">
          <cell r="A22" t="str">
            <v>BRECHA DEFICITARIA OBSERVADA   3/</v>
          </cell>
          <cell r="B22">
            <v>-72748</v>
          </cell>
          <cell r="C22">
            <v>40202</v>
          </cell>
          <cell r="D22">
            <v>-32546</v>
          </cell>
        </row>
        <row r="23">
          <cell r="A23" t="str">
            <v>(% DEL PIB)</v>
          </cell>
          <cell r="B23">
            <v>-4.3681159002589121E-2</v>
          </cell>
          <cell r="C23">
            <v>2.4139082232117554E-2</v>
          </cell>
          <cell r="D23">
            <v>-1.9542076770471567E-2</v>
          </cell>
        </row>
        <row r="25">
          <cell r="A25" t="str">
            <v>META FINANC. NETO DEL SPNF  4/</v>
          </cell>
          <cell r="B25">
            <v>66689</v>
          </cell>
          <cell r="C25">
            <v>-35539</v>
          </cell>
          <cell r="D25">
            <v>31150</v>
          </cell>
        </row>
        <row r="26">
          <cell r="A26" t="str">
            <v>(% DEL PIB)</v>
          </cell>
          <cell r="B26">
            <v>4.004306390173841E-2</v>
          </cell>
          <cell r="C26">
            <v>-2.1339208085349629E-2</v>
          </cell>
          <cell r="D26">
            <v>1.8703855816388781E-2</v>
          </cell>
        </row>
        <row r="28">
          <cell r="A28" t="str">
            <v>RESIDUO   5/</v>
          </cell>
          <cell r="B28">
            <v>28143.152919999993</v>
          </cell>
          <cell r="C28">
            <v>6775.3000000000029</v>
          </cell>
          <cell r="D28">
            <v>34918.452919999996</v>
          </cell>
        </row>
        <row r="29">
          <cell r="A29" t="str">
            <v>1/ Excluye la colocación neta en el Sistema Bancario Nacional.</v>
          </cell>
        </row>
        <row r="30">
          <cell r="A30" t="str">
            <v>2/ Incluye la variación respecto a dic-94 de los giros pendientes de pago (deuda flotante)</v>
          </cell>
        </row>
        <row r="31">
          <cell r="A31" t="str">
            <v>3/Cifras preliminales del déficit por encima de la línea del SPNF.</v>
          </cell>
        </row>
        <row r="32">
          <cell r="A32" t="str">
            <v>4/ Según la versión del 11/10/95 de los límites del FMI</v>
          </cell>
        </row>
        <row r="33">
          <cell r="A33" t="str">
            <v>5/ Diferencia entre los déficit observados por encima y por debajo de la línea.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-95"/>
    </sheetNames>
    <sheetDataSet>
      <sheetData sheetId="0" refreshError="1">
        <row r="1">
          <cell r="A1" t="str">
            <v>FINANCIAMIENTO NETO DEL DEFICIT DEL</v>
          </cell>
        </row>
        <row r="2">
          <cell r="A2" t="str">
            <v>SECTOR PUBLICO NO FINANCIERO</v>
          </cell>
        </row>
        <row r="3">
          <cell r="A3" t="str">
            <v>A DICIEMBRE 1995</v>
          </cell>
        </row>
        <row r="4">
          <cell r="A4" t="str">
            <v xml:space="preserve"> - cifras en millones de colones -</v>
          </cell>
        </row>
        <row r="5">
          <cell r="A5" t="str">
            <v>DESCRIPCION</v>
          </cell>
          <cell r="B5" t="str">
            <v>GOBIERNO CENTRAL</v>
          </cell>
          <cell r="C5" t="str">
            <v>RESTO   SPNF</v>
          </cell>
          <cell r="D5" t="str">
            <v>TOTAL SPNF</v>
          </cell>
        </row>
        <row r="7">
          <cell r="A7" t="str">
            <v>1. FINANCIAMIENTO INTERNO NETO</v>
          </cell>
          <cell r="B7">
            <v>102335</v>
          </cell>
          <cell r="C7">
            <v>-30396.299999999996</v>
          </cell>
          <cell r="D7">
            <v>71938.700000000012</v>
          </cell>
        </row>
        <row r="9">
          <cell r="A9" t="str">
            <v xml:space="preserve">  i- COLOCACION NETA DE BONOS  1/</v>
          </cell>
          <cell r="B9">
            <v>98607</v>
          </cell>
          <cell r="C9">
            <v>-12180.899999999994</v>
          </cell>
          <cell r="D9">
            <v>86426.1</v>
          </cell>
        </row>
        <row r="11">
          <cell r="A11" t="str">
            <v xml:space="preserve">  ii- SISTEMA BANCARIO NACIONAL</v>
          </cell>
          <cell r="B11">
            <v>3728</v>
          </cell>
          <cell r="C11">
            <v>-18215.400000000001</v>
          </cell>
          <cell r="D11">
            <v>-14487.400000000001</v>
          </cell>
        </row>
        <row r="12">
          <cell r="A12" t="str">
            <v xml:space="preserve">     - Banco Central</v>
          </cell>
          <cell r="B12">
            <v>-14300</v>
          </cell>
          <cell r="C12">
            <v>-5879.1</v>
          </cell>
          <cell r="D12">
            <v>-20179.099999999999</v>
          </cell>
        </row>
        <row r="13">
          <cell r="A13" t="str">
            <v xml:space="preserve">     - Bancos comerciales</v>
          </cell>
          <cell r="B13">
            <v>18028</v>
          </cell>
          <cell r="C13">
            <v>-12336.3</v>
          </cell>
          <cell r="D13">
            <v>5691.7000000000007</v>
          </cell>
        </row>
        <row r="15">
          <cell r="A15" t="str">
            <v xml:space="preserve">    iii- DEUDA FLOTANTE  2/</v>
          </cell>
          <cell r="C15">
            <v>0</v>
          </cell>
          <cell r="D15">
            <v>0</v>
          </cell>
        </row>
        <row r="17">
          <cell r="A17" t="str">
            <v>2. FINANCIAMIENTO EXTERNO NETO</v>
          </cell>
          <cell r="B17">
            <v>-1443.8470800000016</v>
          </cell>
          <cell r="C17">
            <v>-3030.4</v>
          </cell>
          <cell r="D17">
            <v>-4474.2470800000019</v>
          </cell>
        </row>
        <row r="19">
          <cell r="A19" t="str">
            <v>FINANCIAMIENTO TOTAL OBSERVADO</v>
          </cell>
          <cell r="B19">
            <v>100891.15291999999</v>
          </cell>
          <cell r="C19">
            <v>-33426.699999999997</v>
          </cell>
          <cell r="D19">
            <v>67464.452920000011</v>
          </cell>
        </row>
        <row r="20">
          <cell r="A20" t="str">
            <v>(% DEL PIB)</v>
          </cell>
          <cell r="B20">
            <v>6.0579569096786898E-2</v>
          </cell>
          <cell r="C20">
            <v>-2.0070888514211325E-2</v>
          </cell>
          <cell r="D20">
            <v>4.0508680582575576E-2</v>
          </cell>
        </row>
        <row r="22">
          <cell r="A22" t="str">
            <v>BRECHA DEFICITARIA OBSERVADA   3/</v>
          </cell>
          <cell r="B22">
            <v>-72748</v>
          </cell>
          <cell r="C22">
            <v>40202</v>
          </cell>
          <cell r="D22">
            <v>-32546</v>
          </cell>
        </row>
        <row r="23">
          <cell r="A23" t="str">
            <v>(% DEL PIB)</v>
          </cell>
          <cell r="B23">
            <v>-4.3681159002589121E-2</v>
          </cell>
          <cell r="C23">
            <v>2.4139082232117554E-2</v>
          </cell>
          <cell r="D23">
            <v>-1.9542076770471567E-2</v>
          </cell>
        </row>
        <row r="25">
          <cell r="A25" t="str">
            <v>META FINANC. NETO DEL SPNF  4/</v>
          </cell>
          <cell r="B25">
            <v>66689</v>
          </cell>
          <cell r="C25">
            <v>-35539</v>
          </cell>
          <cell r="D25">
            <v>31150</v>
          </cell>
        </row>
        <row r="26">
          <cell r="A26" t="str">
            <v>(% DEL PIB)</v>
          </cell>
          <cell r="B26">
            <v>4.004306390173841E-2</v>
          </cell>
          <cell r="C26">
            <v>-2.1339208085349629E-2</v>
          </cell>
          <cell r="D26">
            <v>1.8703855816388781E-2</v>
          </cell>
        </row>
        <row r="28">
          <cell r="A28" t="str">
            <v>RESIDUO   5/</v>
          </cell>
          <cell r="B28">
            <v>28143.152919999993</v>
          </cell>
          <cell r="C28">
            <v>6775.3000000000029</v>
          </cell>
          <cell r="D28">
            <v>34918.452919999996</v>
          </cell>
        </row>
        <row r="29">
          <cell r="A29" t="str">
            <v>1/ Excluye la colocación neta en el Sistema Bancario Nacional.</v>
          </cell>
        </row>
        <row r="30">
          <cell r="A30" t="str">
            <v>2/ Incluye la variación respecto a dic-94 de los giros pendientes de pago (deuda flotante)</v>
          </cell>
        </row>
        <row r="31">
          <cell r="A31" t="str">
            <v>3/Cifras preliminales del déficit por encima de la línea del SPNF.</v>
          </cell>
        </row>
        <row r="32">
          <cell r="A32" t="str">
            <v>4/ Según la versión del 11/10/95 de los límites del FMI</v>
          </cell>
        </row>
        <row r="33">
          <cell r="A33" t="str">
            <v>5/ Diferencia entre los déficit observados por encima y por debajo de la línea.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PIBREAL"/>
      <sheetName val="Hoja1"/>
      <sheetName val="memoria"/>
      <sheetName val="PIBCONST"/>
      <sheetName val="pibconstprog"/>
      <sheetName val="IMPPIBprog"/>
      <sheetName val="PIBCONSTaportes"/>
      <sheetName val="PIBCONSTporc"/>
      <sheetName val="PIBCORR"/>
      <sheetName val="PIBCOrrporc "/>
      <sheetName val="IMPPIB"/>
      <sheetName val="aportes"/>
      <sheetName val="OYDCONST"/>
      <sheetName val="OYDCONSPORC)"/>
      <sheetName val="OYDCORR"/>
      <sheetName val="OYDCORPROP"/>
      <sheetName val="OYDIMP"/>
      <sheetName val="FBK"/>
      <sheetName val="CONSPRIV"/>
      <sheetName val="TRANS-EXT"/>
      <sheetName val="TRANS-EXT 97adel"/>
      <sheetName val="INGNAC"/>
      <sheetName val="C11"/>
      <sheetName val="CCF"/>
      <sheetName val="RELACIONES"/>
      <sheetName val="IMPORTAC"/>
      <sheetName val="PROPENS"/>
      <sheetName val="INTEGRAC96"/>
      <sheetName val="INTEGRAC95"/>
      <sheetName val="INTEGCREC"/>
      <sheetName val="DESG-IMP"/>
      <sheetName val="c29"/>
      <sheetName val="C42"/>
      <sheetName val="COMERC"/>
      <sheetName val="c24"/>
      <sheetName val="financ"/>
      <sheetName val="PM97981"/>
      <sheetName val="PM97982"/>
      <sheetName val="FUERZ-TRAB"/>
      <sheetName val="TIPO-CAMB"/>
      <sheetName val="IMPL-PREC"/>
      <sheetName val="pibconstbase91"/>
      <sheetName val="pibcorrbase91"/>
      <sheetName val="imppibbase91"/>
      <sheetName val="oydbase91const"/>
      <sheetName val="oydbase91corr"/>
      <sheetName val="OYDIMPBASE91"/>
      <sheetName val="oydimplbase91real"/>
      <sheetName val="conspbase91"/>
      <sheetName val="ingdipsbase91"/>
      <sheetName val="regress"/>
      <sheetName val="regress (2)"/>
      <sheetName val="inbconstantes"/>
      <sheetName val="ajustevarterminter"/>
      <sheetName val="RENTA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/>
      <sheetData sheetId="11" refreshError="1"/>
      <sheetData sheetId="12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>
        <row r="1">
          <cell r="A1" t="str">
            <v>REVISION CON CIFRAS SEGÚN V MANUAL desde 1992</v>
          </cell>
        </row>
        <row r="2">
          <cell r="A2" t="str">
            <v>1° DE FEBRERO DE 1999</v>
          </cell>
        </row>
        <row r="6">
          <cell r="A6" t="str">
            <v>IMPORTACIONES</v>
          </cell>
        </row>
        <row r="7">
          <cell r="A7" t="str">
            <v xml:space="preserve">1.Mercancías y servicios no </v>
          </cell>
        </row>
        <row r="8">
          <cell r="A8" t="str">
            <v xml:space="preserve">  de factores</v>
          </cell>
        </row>
        <row r="10">
          <cell r="A10" t="str">
            <v xml:space="preserve"> 1.1.Mercancías FOB</v>
          </cell>
        </row>
        <row r="11">
          <cell r="A11" t="str">
            <v xml:space="preserve"> 1.2.Fletes y Seguros</v>
          </cell>
        </row>
        <row r="12">
          <cell r="A12" t="str">
            <v xml:space="preserve">      Fletes de Importación</v>
          </cell>
        </row>
        <row r="13">
          <cell r="A13" t="str">
            <v xml:space="preserve">      Primas netas de seguros 4/</v>
          </cell>
        </row>
        <row r="14">
          <cell r="A14" t="str">
            <v xml:space="preserve"> 1.3.Servicios Portuarios</v>
          </cell>
        </row>
        <row r="15">
          <cell r="A15" t="str">
            <v xml:space="preserve">      Servicios Portuarios</v>
          </cell>
        </row>
        <row r="16">
          <cell r="A16" t="str">
            <v xml:space="preserve">      Fletamentos</v>
          </cell>
        </row>
        <row r="17">
          <cell r="A17" t="str">
            <v xml:space="preserve">      Serv. Div. de Transp.</v>
          </cell>
        </row>
        <row r="18">
          <cell r="A18" t="str">
            <v xml:space="preserve"> 1.4.Gastos de Viaje y transp.</v>
          </cell>
        </row>
        <row r="19">
          <cell r="A19" t="str">
            <v xml:space="preserve">     de pasajeros</v>
          </cell>
        </row>
        <row r="20">
          <cell r="A20" t="str">
            <v xml:space="preserve">      Transporte de pasajeros</v>
          </cell>
        </row>
        <row r="21">
          <cell r="A21" t="str">
            <v xml:space="preserve">      Viajes</v>
          </cell>
        </row>
        <row r="22">
          <cell r="A22" t="str">
            <v xml:space="preserve"> 1.5.Otros</v>
          </cell>
        </row>
        <row r="23">
          <cell r="A23" t="str">
            <v xml:space="preserve">      Otros gastos de embaj.</v>
          </cell>
        </row>
        <row r="24">
          <cell r="A24" t="str">
            <v xml:space="preserve">      Primas netas s/seguros</v>
          </cell>
        </row>
        <row r="25">
          <cell r="A25" t="str">
            <v xml:space="preserve">      Reaseguros</v>
          </cell>
        </row>
        <row r="26">
          <cell r="A26" t="str">
            <v xml:space="preserve">      Comunicac.Pub.y otros</v>
          </cell>
        </row>
        <row r="28">
          <cell r="A28" t="str">
            <v>2.Renta de los factores</v>
          </cell>
        </row>
        <row r="29">
          <cell r="A29" t="str">
            <v xml:space="preserve"> 2.1.Sueldos y Salarios</v>
          </cell>
        </row>
        <row r="30">
          <cell r="A30" t="str">
            <v xml:space="preserve">      Gastos Part.Pers.Dipl.</v>
          </cell>
        </row>
        <row r="31">
          <cell r="A31" t="str">
            <v xml:space="preserve">      Trans.Priv.Sueldos y Sal.</v>
          </cell>
        </row>
        <row r="32">
          <cell r="A32" t="str">
            <v xml:space="preserve"> 2.2.Intereses</v>
          </cell>
        </row>
        <row r="33">
          <cell r="A33" t="str">
            <v xml:space="preserve">      Sector Oficial</v>
          </cell>
        </row>
        <row r="34">
          <cell r="A34" t="str">
            <v xml:space="preserve">      Sector Privado</v>
          </cell>
        </row>
        <row r="35">
          <cell r="A35" t="str">
            <v xml:space="preserve"> 2.3.Utilidades,Divid.y otros</v>
          </cell>
        </row>
        <row r="36">
          <cell r="A36" t="str">
            <v xml:space="preserve">      Renta de la Inversión</v>
          </cell>
        </row>
        <row r="37">
          <cell r="A37" t="str">
            <v xml:space="preserve">      Regalías y derech.de Lic.</v>
          </cell>
        </row>
        <row r="38">
          <cell r="A38" t="str">
            <v>3.Transferencias</v>
          </cell>
        </row>
        <row r="39">
          <cell r="A39" t="str">
            <v xml:space="preserve"> 3.1.Gobierno</v>
          </cell>
        </row>
        <row r="40">
          <cell r="A40" t="str">
            <v xml:space="preserve"> 3.2.Privadas</v>
          </cell>
        </row>
        <row r="42">
          <cell r="A42" t="str">
            <v>TOTAL</v>
          </cell>
        </row>
        <row r="44">
          <cell r="A44" t="str">
            <v>EXPORTACIONES</v>
          </cell>
        </row>
        <row r="46">
          <cell r="A46" t="str">
            <v>1.Mercancías y servicios no</v>
          </cell>
        </row>
        <row r="47">
          <cell r="A47" t="str">
            <v xml:space="preserve">  de factores</v>
          </cell>
        </row>
        <row r="48">
          <cell r="A48" t="str">
            <v xml:space="preserve"> 1.1.Mercancías FOB</v>
          </cell>
        </row>
        <row r="49">
          <cell r="A49" t="str">
            <v xml:space="preserve"> 1.2.Fletes y Seguros</v>
          </cell>
        </row>
        <row r="50">
          <cell r="A50" t="str">
            <v xml:space="preserve">      Fletes de Exportación</v>
          </cell>
        </row>
        <row r="51">
          <cell r="A51" t="str">
            <v xml:space="preserve">      Primas netas de seguros</v>
          </cell>
        </row>
        <row r="52">
          <cell r="A52" t="str">
            <v xml:space="preserve"> 1.3.Servicios Portuarios</v>
          </cell>
        </row>
        <row r="53">
          <cell r="A53" t="str">
            <v xml:space="preserve">      Servicios Portuarios </v>
          </cell>
        </row>
        <row r="54">
          <cell r="A54" t="str">
            <v xml:space="preserve">      Fletamentos</v>
          </cell>
        </row>
        <row r="55">
          <cell r="A55" t="str">
            <v xml:space="preserve">      Serv. Div. de Transp.</v>
          </cell>
        </row>
        <row r="56">
          <cell r="A56" t="str">
            <v xml:space="preserve"> 1.4.Gastos de Viaje y transp.</v>
          </cell>
        </row>
        <row r="57">
          <cell r="A57" t="str">
            <v xml:space="preserve">     de pasajeros</v>
          </cell>
        </row>
        <row r="58">
          <cell r="A58" t="str">
            <v xml:space="preserve">      Transporte de pasajeros</v>
          </cell>
        </row>
        <row r="59">
          <cell r="A59" t="str">
            <v xml:space="preserve">      Viajes </v>
          </cell>
        </row>
        <row r="60">
          <cell r="A60" t="str">
            <v xml:space="preserve"> 1.5.Otros</v>
          </cell>
        </row>
        <row r="61">
          <cell r="A61" t="str">
            <v xml:space="preserve">      Otros gastos de embaj.</v>
          </cell>
        </row>
        <row r="62">
          <cell r="A62" t="str">
            <v xml:space="preserve">      Primas netas s/seguros</v>
          </cell>
        </row>
        <row r="63">
          <cell r="A63" t="str">
            <v xml:space="preserve">      Reaseguros</v>
          </cell>
        </row>
        <row r="64">
          <cell r="A64" t="str">
            <v xml:space="preserve">      Comunicac. Pub. y otros</v>
          </cell>
        </row>
        <row r="66">
          <cell r="A66" t="str">
            <v>2.Renta de los factores</v>
          </cell>
        </row>
        <row r="67">
          <cell r="A67" t="str">
            <v xml:space="preserve"> 2.1.Sueldos y Salarios</v>
          </cell>
        </row>
        <row r="68">
          <cell r="A68" t="str">
            <v xml:space="preserve">      Gastos Part.Personal Diplomat.</v>
          </cell>
        </row>
        <row r="69">
          <cell r="A69" t="str">
            <v xml:space="preserve">      Transac.Priv.Suel.y Salar.</v>
          </cell>
        </row>
        <row r="70">
          <cell r="A70" t="str">
            <v xml:space="preserve">      Renta Gastada en el País</v>
          </cell>
        </row>
        <row r="71">
          <cell r="A71" t="str">
            <v xml:space="preserve">      Salarios Pag. a Personal Nal</v>
          </cell>
        </row>
        <row r="72">
          <cell r="A72" t="str">
            <v xml:space="preserve"> 2.2.Intereses</v>
          </cell>
        </row>
        <row r="73">
          <cell r="A73" t="str">
            <v xml:space="preserve">      Sector Oficial</v>
          </cell>
        </row>
        <row r="74">
          <cell r="A74" t="str">
            <v xml:space="preserve">      Sector Privado</v>
          </cell>
        </row>
        <row r="75">
          <cell r="A75" t="str">
            <v xml:space="preserve"> 2.3.Utilidades, Dividendos y otros</v>
          </cell>
        </row>
        <row r="76">
          <cell r="A76" t="str">
            <v xml:space="preserve">      Renta de la Inversión</v>
          </cell>
        </row>
        <row r="77">
          <cell r="A77" t="str">
            <v xml:space="preserve">      Regalías y derech.de Lic.</v>
          </cell>
        </row>
        <row r="79">
          <cell r="A79" t="str">
            <v>3.Transferencias</v>
          </cell>
        </row>
        <row r="80">
          <cell r="A80" t="str">
            <v xml:space="preserve"> 3.1.Gobierno (2)</v>
          </cell>
        </row>
        <row r="81">
          <cell r="A81" t="str">
            <v xml:space="preserve"> 3.2.Privadas</v>
          </cell>
        </row>
        <row r="83">
          <cell r="A83" t="str">
            <v>TOTAL</v>
          </cell>
        </row>
        <row r="84">
          <cell r="A84" t="str">
            <v>EXCEDENTE DE LA NACION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1"/>
      <sheetName val="Cuadro2"/>
      <sheetName val="Cuadro3"/>
      <sheetName val="Cuadro4"/>
      <sheetName val="Cuadro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Cuadro1"/>
      <sheetName val="Cuadro2"/>
      <sheetName val="Cuadro3"/>
      <sheetName val="Cuadro4"/>
      <sheetName val="Cuadro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REGACION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ntInstrum  2022"/>
    </sheetNames>
    <sheetDataSet>
      <sheetData sheetId="0">
        <row r="30">
          <cell r="M30">
            <v>21146587.472480029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94"/>
  <sheetViews>
    <sheetView showGridLines="0" tabSelected="1" zoomScale="96" zoomScaleNormal="96" workbookViewId="0">
      <pane xSplit="2" ySplit="8" topLeftCell="C72" activePane="bottomRight" state="frozen"/>
      <selection pane="topRight" activeCell="C1" sqref="C1"/>
      <selection pane="bottomLeft" activeCell="A9" sqref="A9"/>
      <selection pane="bottomRight" activeCell="B77" sqref="B77"/>
    </sheetView>
  </sheetViews>
  <sheetFormatPr baseColWidth="10" defaultColWidth="11.44140625" defaultRowHeight="13.2" x14ac:dyDescent="0.25"/>
  <cols>
    <col min="1" max="1" width="11.21875" style="1" customWidth="1"/>
    <col min="2" max="2" width="51.6640625" style="7" customWidth="1"/>
    <col min="3" max="3" width="17.88671875" style="42" bestFit="1" customWidth="1"/>
    <col min="4" max="4" width="9.5546875" style="8" bestFit="1" customWidth="1"/>
    <col min="5" max="5" width="17.33203125" style="8" customWidth="1"/>
    <col min="6" max="6" width="9.5546875" style="7" customWidth="1"/>
    <col min="7" max="7" width="12" style="7" customWidth="1"/>
    <col min="8" max="8" width="12.5546875" style="41" bestFit="1" customWidth="1"/>
    <col min="9" max="9" width="14" style="1" bestFit="1" customWidth="1"/>
    <col min="10" max="10" width="18.21875" style="1" customWidth="1"/>
    <col min="11" max="11" width="11.44140625" style="1"/>
    <col min="12" max="12" width="14" style="1" bestFit="1" customWidth="1"/>
    <col min="13" max="16384" width="11.44140625" style="1"/>
  </cols>
  <sheetData>
    <row r="1" spans="2:12" x14ac:dyDescent="0.25">
      <c r="B1" s="10"/>
      <c r="C1" s="10"/>
      <c r="D1" s="11"/>
      <c r="E1" s="108"/>
      <c r="F1" s="11"/>
      <c r="G1" s="12"/>
      <c r="H1" s="45"/>
    </row>
    <row r="2" spans="2:12" x14ac:dyDescent="0.25">
      <c r="B2" s="165" t="s">
        <v>0</v>
      </c>
      <c r="C2" s="165"/>
      <c r="D2" s="165"/>
      <c r="E2" s="165"/>
      <c r="F2" s="165"/>
      <c r="G2" s="165"/>
      <c r="H2" s="45"/>
    </row>
    <row r="3" spans="2:12" x14ac:dyDescent="0.25">
      <c r="B3" s="165" t="s">
        <v>1</v>
      </c>
      <c r="C3" s="165"/>
      <c r="D3" s="165"/>
      <c r="E3" s="165"/>
      <c r="F3" s="165"/>
      <c r="G3" s="165"/>
      <c r="H3" s="45"/>
    </row>
    <row r="4" spans="2:12" x14ac:dyDescent="0.25">
      <c r="B4" s="165" t="s">
        <v>2</v>
      </c>
      <c r="C4" s="165"/>
      <c r="D4" s="165"/>
      <c r="E4" s="165"/>
      <c r="F4" s="165"/>
      <c r="G4" s="165"/>
      <c r="H4" s="45"/>
    </row>
    <row r="5" spans="2:12" x14ac:dyDescent="0.25">
      <c r="B5" s="165" t="s">
        <v>3</v>
      </c>
      <c r="C5" s="165"/>
      <c r="D5" s="165"/>
      <c r="E5" s="165"/>
      <c r="F5" s="165"/>
      <c r="G5" s="165"/>
      <c r="H5" s="45"/>
    </row>
    <row r="6" spans="2:12" x14ac:dyDescent="0.25">
      <c r="B6" s="13"/>
      <c r="C6" s="14"/>
      <c r="D6" s="15"/>
      <c r="E6" s="109"/>
      <c r="F6" s="15"/>
      <c r="G6" s="12"/>
      <c r="H6" s="45"/>
    </row>
    <row r="7" spans="2:12" s="2" customFormat="1" x14ac:dyDescent="0.25">
      <c r="B7" s="16"/>
      <c r="C7" s="17">
        <v>44316</v>
      </c>
      <c r="D7" s="18" t="s">
        <v>4</v>
      </c>
      <c r="E7" s="110">
        <v>44681</v>
      </c>
      <c r="F7" s="18" t="s">
        <v>4</v>
      </c>
      <c r="G7" s="102" t="s">
        <v>5</v>
      </c>
      <c r="H7" s="34"/>
      <c r="J7" s="159"/>
      <c r="K7" s="159"/>
      <c r="L7" s="159"/>
    </row>
    <row r="8" spans="2:12" s="2" customFormat="1" x14ac:dyDescent="0.25">
      <c r="B8" s="19" t="s">
        <v>6</v>
      </c>
      <c r="C8" s="89">
        <f>C10+C43</f>
        <v>30851865.377188317</v>
      </c>
      <c r="D8" s="23">
        <f>+D10+D43</f>
        <v>0.99999999999999989</v>
      </c>
      <c r="E8" s="146">
        <f>E10+E43</f>
        <v>34159858.585794061</v>
      </c>
      <c r="F8" s="23">
        <f>+F10+F43</f>
        <v>1</v>
      </c>
      <c r="G8" s="97">
        <f>+(+E8-C8)/C8</f>
        <v>0.10722182170066301</v>
      </c>
      <c r="H8" s="20"/>
      <c r="I8" s="152"/>
      <c r="J8" s="159"/>
      <c r="K8" s="159"/>
      <c r="L8" s="159"/>
    </row>
    <row r="9" spans="2:12" s="2" customFormat="1" x14ac:dyDescent="0.25">
      <c r="B9" s="24"/>
      <c r="C9" s="89"/>
      <c r="D9" s="22"/>
      <c r="E9" s="111"/>
      <c r="F9" s="22"/>
      <c r="G9" s="43"/>
      <c r="H9" s="51"/>
    </row>
    <row r="10" spans="2:12" x14ac:dyDescent="0.25">
      <c r="B10" s="24" t="s">
        <v>7</v>
      </c>
      <c r="C10" s="90">
        <f>C12+C36+C41</f>
        <v>23271945.399507139</v>
      </c>
      <c r="D10" s="23">
        <f>C10/C8</f>
        <v>0.75431242535870369</v>
      </c>
      <c r="E10" s="90">
        <f>+E12+E36+E41</f>
        <v>24677507.318099998</v>
      </c>
      <c r="F10" s="23">
        <f>E10/E8</f>
        <v>0.722412455429852</v>
      </c>
      <c r="G10" s="97">
        <f>+(+E10-C10)/C10</f>
        <v>6.0397267803087337E-2</v>
      </c>
      <c r="H10" s="51"/>
    </row>
    <row r="11" spans="2:12" x14ac:dyDescent="0.25">
      <c r="B11" s="26"/>
      <c r="C11" s="112"/>
      <c r="D11" s="27"/>
      <c r="E11" s="112"/>
      <c r="F11" s="27"/>
      <c r="G11" s="43"/>
      <c r="H11" s="51"/>
    </row>
    <row r="12" spans="2:12" x14ac:dyDescent="0.25">
      <c r="B12" s="19" t="s">
        <v>8</v>
      </c>
      <c r="C12" s="94">
        <f>+C14+C33</f>
        <v>19886655.848774329</v>
      </c>
      <c r="D12" s="97">
        <f>+C12/C10</f>
        <v>0.8545334525061018</v>
      </c>
      <c r="E12" s="145">
        <f>+E14+E33</f>
        <v>21273761.053607907</v>
      </c>
      <c r="F12" s="97">
        <f>+E12/E10</f>
        <v>0.86207090446304624</v>
      </c>
      <c r="G12" s="97">
        <f>+(+E12-C12)/C12</f>
        <v>6.9750551092232507E-2</v>
      </c>
      <c r="H12" s="51"/>
    </row>
    <row r="13" spans="2:12" x14ac:dyDescent="0.25">
      <c r="B13" s="26"/>
      <c r="C13" s="112"/>
      <c r="D13" s="27"/>
      <c r="E13" s="112"/>
      <c r="F13" s="27"/>
      <c r="G13" s="43"/>
      <c r="H13" s="51"/>
    </row>
    <row r="14" spans="2:12" ht="13.8" x14ac:dyDescent="0.25">
      <c r="B14" s="61" t="s">
        <v>9</v>
      </c>
      <c r="C14" s="90">
        <f>+C16+C31</f>
        <v>19805544.332382429</v>
      </c>
      <c r="D14" s="23">
        <f>C14/C12</f>
        <v>0.99592130939416346</v>
      </c>
      <c r="E14" s="94">
        <f>+E16+E31</f>
        <v>21190896.899040196</v>
      </c>
      <c r="F14" s="23">
        <f>E14/E12</f>
        <v>0.9961048657847148</v>
      </c>
      <c r="G14" s="97">
        <f>+(+E14-C14)/C14</f>
        <v>6.9947714811992814E-2</v>
      </c>
      <c r="H14" s="51"/>
    </row>
    <row r="15" spans="2:12" x14ac:dyDescent="0.25">
      <c r="B15" s="61"/>
      <c r="C15" s="90"/>
      <c r="D15" s="97"/>
      <c r="E15" s="94"/>
      <c r="F15" s="23"/>
      <c r="G15" s="97"/>
      <c r="H15" s="51"/>
    </row>
    <row r="16" spans="2:12" x14ac:dyDescent="0.25">
      <c r="B16" s="115" t="s">
        <v>10</v>
      </c>
      <c r="C16" s="92">
        <f>+C17+C27</f>
        <v>19755385.130510394</v>
      </c>
      <c r="D16" s="43">
        <f>+C16/C14</f>
        <v>0.99746741614215451</v>
      </c>
      <c r="E16" s="92">
        <f>+E17+E27</f>
        <v>21146587.472480033</v>
      </c>
      <c r="F16" s="43">
        <f>+E16/E14</f>
        <v>0.99790903486665683</v>
      </c>
      <c r="G16" s="43">
        <f>+(+E16-C16)/C16</f>
        <v>7.0421423463977617E-2</v>
      </c>
      <c r="H16" s="51">
        <f>+E16-'[7]DIntInstrum  2022'!$M$30</f>
        <v>0</v>
      </c>
      <c r="I16" s="58"/>
      <c r="J16" s="154"/>
    </row>
    <row r="17" spans="2:11" x14ac:dyDescent="0.25">
      <c r="B17" s="62" t="s">
        <v>11</v>
      </c>
      <c r="C17" s="91">
        <f>SUM(C18:C26)</f>
        <v>19681141.418896273</v>
      </c>
      <c r="D17" s="64">
        <f>+C17/$C$16</f>
        <v>0.99624184944390393</v>
      </c>
      <c r="E17" s="91">
        <f>SUM(E18:E26)</f>
        <v>20980186.996696442</v>
      </c>
      <c r="F17" s="65">
        <f>+E17/$E$16</f>
        <v>0.99213109557274226</v>
      </c>
      <c r="G17" s="98">
        <f>+(+E17-C17)/C17</f>
        <v>6.6004585310937752E-2</v>
      </c>
      <c r="H17" s="51"/>
    </row>
    <row r="18" spans="2:11" ht="14.4" x14ac:dyDescent="0.3">
      <c r="B18" s="63" t="s">
        <v>12</v>
      </c>
      <c r="C18" s="162">
        <v>1122697.58746494</v>
      </c>
      <c r="D18" s="99">
        <f>+C18/$C$17</f>
        <v>5.7044333129328301E-2</v>
      </c>
      <c r="E18" s="162">
        <v>1229724.58746494</v>
      </c>
      <c r="F18" s="30">
        <f>+E18/$E$17</f>
        <v>5.8613614247507585E-2</v>
      </c>
      <c r="G18" s="43">
        <f>+(+E18-C18)/C18</f>
        <v>9.5330212868514133E-2</v>
      </c>
      <c r="H18" s="51"/>
    </row>
    <row r="19" spans="2:11" ht="14.4" x14ac:dyDescent="0.3">
      <c r="B19" s="63" t="s">
        <v>13</v>
      </c>
      <c r="C19" s="162">
        <v>681775.75229052443</v>
      </c>
      <c r="D19" s="99">
        <f t="shared" ref="D19:D21" si="0">+C19/$C$17</f>
        <v>3.4641067699251293E-2</v>
      </c>
      <c r="E19" s="162">
        <v>310956.45398426912</v>
      </c>
      <c r="F19" s="30">
        <f t="shared" ref="F19:F21" si="1">+E19/$E$17</f>
        <v>1.4821433862016224E-2</v>
      </c>
      <c r="G19" s="43">
        <f t="shared" ref="G19:G31" si="2">+(+E19-C19)/C19</f>
        <v>-0.54390215119917973</v>
      </c>
      <c r="H19" s="51"/>
    </row>
    <row r="20" spans="2:11" ht="14.4" x14ac:dyDescent="0.3">
      <c r="B20" s="63" t="s">
        <v>14</v>
      </c>
      <c r="C20" s="162">
        <v>61333.297666057493</v>
      </c>
      <c r="D20" s="99">
        <f t="shared" si="0"/>
        <v>3.116348608072605E-3</v>
      </c>
      <c r="E20" s="162">
        <v>39893.120109552357</v>
      </c>
      <c r="F20" s="30">
        <f t="shared" si="1"/>
        <v>1.9014663747198232E-3</v>
      </c>
      <c r="G20" s="43">
        <f t="shared" si="2"/>
        <v>-0.34956831561936968</v>
      </c>
      <c r="H20" s="51"/>
    </row>
    <row r="21" spans="2:11" ht="14.4" x14ac:dyDescent="0.3">
      <c r="B21" s="63" t="s">
        <v>15</v>
      </c>
      <c r="C21" s="162">
        <v>1199126.2022503125</v>
      </c>
      <c r="D21" s="99">
        <f t="shared" si="0"/>
        <v>6.0927675724082066E-2</v>
      </c>
      <c r="E21" s="162">
        <v>1716125.6185692628</v>
      </c>
      <c r="F21" s="30">
        <f t="shared" si="1"/>
        <v>8.1797441502284296E-2</v>
      </c>
      <c r="G21" s="43">
        <f t="shared" si="2"/>
        <v>0.43114679284693741</v>
      </c>
      <c r="H21" s="51"/>
    </row>
    <row r="22" spans="2:11" ht="14.4" x14ac:dyDescent="0.3">
      <c r="B22" s="63" t="s">
        <v>16</v>
      </c>
      <c r="C22" s="162">
        <v>0</v>
      </c>
      <c r="D22" s="99">
        <f>+C22/C14</f>
        <v>0</v>
      </c>
      <c r="E22" s="162">
        <v>0</v>
      </c>
      <c r="F22" s="30">
        <f>+E22/E14</f>
        <v>0</v>
      </c>
      <c r="G22" s="43">
        <v>0</v>
      </c>
      <c r="H22" s="66"/>
    </row>
    <row r="23" spans="2:11" ht="14.4" x14ac:dyDescent="0.3">
      <c r="B23" s="63" t="s">
        <v>17</v>
      </c>
      <c r="C23" s="162">
        <v>1629487.6500000001</v>
      </c>
      <c r="D23" s="99">
        <f t="shared" ref="D23:D25" si="3">+C23/$C$17</f>
        <v>8.2794367222802187E-2</v>
      </c>
      <c r="E23" s="162">
        <v>1694317.25</v>
      </c>
      <c r="F23" s="30">
        <f t="shared" ref="F23:F25" si="4">+E23/$E$17</f>
        <v>8.0757967041322778E-2</v>
      </c>
      <c r="G23" s="43">
        <f t="shared" si="2"/>
        <v>3.9785266246111076E-2</v>
      </c>
      <c r="H23" s="66"/>
    </row>
    <row r="24" spans="2:11" ht="14.4" x14ac:dyDescent="0.3">
      <c r="B24" s="63" t="s">
        <v>18</v>
      </c>
      <c r="C24" s="162">
        <v>4138585.2245408492</v>
      </c>
      <c r="D24" s="99">
        <f t="shared" si="3"/>
        <v>0.2102817685445473</v>
      </c>
      <c r="E24" s="162">
        <v>4141535.3233758481</v>
      </c>
      <c r="F24" s="30">
        <f t="shared" si="4"/>
        <v>0.19740221209791781</v>
      </c>
      <c r="G24" s="43">
        <f t="shared" si="2"/>
        <v>7.1282785660797918E-4</v>
      </c>
      <c r="H24" s="67"/>
    </row>
    <row r="25" spans="2:11" ht="14.4" x14ac:dyDescent="0.3">
      <c r="B25" s="63" t="s">
        <v>19</v>
      </c>
      <c r="C25" s="162">
        <v>10848135.704683591</v>
      </c>
      <c r="D25" s="99">
        <f t="shared" si="3"/>
        <v>0.55119443907191634</v>
      </c>
      <c r="E25" s="162">
        <v>11847634.643192571</v>
      </c>
      <c r="F25" s="30">
        <f t="shared" si="4"/>
        <v>0.56470586487423158</v>
      </c>
      <c r="G25" s="43">
        <f t="shared" si="2"/>
        <v>9.2135548975245105E-2</v>
      </c>
      <c r="H25" s="67"/>
    </row>
    <row r="26" spans="2:11" x14ac:dyDescent="0.25">
      <c r="B26" s="63" t="s">
        <v>20</v>
      </c>
      <c r="C26" s="93">
        <v>0</v>
      </c>
      <c r="D26" s="99">
        <f>+C26/C14</f>
        <v>0</v>
      </c>
      <c r="E26" s="92">
        <v>0</v>
      </c>
      <c r="F26" s="30">
        <f>+E26/E14</f>
        <v>0</v>
      </c>
      <c r="G26" s="43">
        <v>0</v>
      </c>
      <c r="H26" s="67"/>
    </row>
    <row r="27" spans="2:11" x14ac:dyDescent="0.25">
      <c r="B27" s="62" t="s">
        <v>21</v>
      </c>
      <c r="C27" s="91">
        <f>SUM(C28:C29)</f>
        <v>74243.711614121989</v>
      </c>
      <c r="D27" s="64">
        <f>+C27/$C$16</f>
        <v>3.7581505560961874E-3</v>
      </c>
      <c r="E27" s="138">
        <f>SUM(E28:E29)</f>
        <v>166400.47578358918</v>
      </c>
      <c r="F27" s="65">
        <f>+E27/$E$14</f>
        <v>7.8524508224626401E-3</v>
      </c>
      <c r="G27" s="98">
        <f t="shared" si="2"/>
        <v>1.2412736670338818</v>
      </c>
      <c r="H27" s="67"/>
    </row>
    <row r="28" spans="2:11" x14ac:dyDescent="0.25">
      <c r="B28" s="63" t="s">
        <v>22</v>
      </c>
      <c r="C28" s="92">
        <v>2995.1155011899973</v>
      </c>
      <c r="D28" s="99">
        <f>+C28/C27</f>
        <v>4.0341672527862853E-2</v>
      </c>
      <c r="E28" s="92">
        <v>92247.68459433</v>
      </c>
      <c r="F28" s="99">
        <f>+E28/E27</f>
        <v>0.55437151943184337</v>
      </c>
      <c r="G28" s="43">
        <f t="shared" si="2"/>
        <v>29.799374701135509</v>
      </c>
      <c r="H28" s="67"/>
      <c r="I28" s="58"/>
    </row>
    <row r="29" spans="2:11" x14ac:dyDescent="0.25">
      <c r="B29" s="63" t="s">
        <v>23</v>
      </c>
      <c r="C29" s="92">
        <v>71248.596112931991</v>
      </c>
      <c r="D29" s="99">
        <f>+C29/C27</f>
        <v>0.9596583274721372</v>
      </c>
      <c r="E29" s="92">
        <v>74152.79118925918</v>
      </c>
      <c r="F29" s="99">
        <f>+E29/E27</f>
        <v>0.44562848056815657</v>
      </c>
      <c r="G29" s="43">
        <f t="shared" si="2"/>
        <v>4.0761435800418001E-2</v>
      </c>
      <c r="H29" s="51"/>
      <c r="I29" s="58"/>
    </row>
    <row r="30" spans="2:11" x14ac:dyDescent="0.25">
      <c r="B30" s="63"/>
      <c r="C30" s="93"/>
      <c r="D30" s="99"/>
      <c r="E30" s="93"/>
      <c r="F30" s="99"/>
      <c r="G30" s="43"/>
      <c r="H30" s="51"/>
    </row>
    <row r="31" spans="2:11" x14ac:dyDescent="0.25">
      <c r="B31" s="115" t="s">
        <v>24</v>
      </c>
      <c r="C31" s="92">
        <v>50159.201872036996</v>
      </c>
      <c r="D31" s="99">
        <f>+C31/$C$16</f>
        <v>2.5390141240309548E-3</v>
      </c>
      <c r="E31" s="92">
        <v>44309.426560164306</v>
      </c>
      <c r="F31" s="99">
        <f>+E31/$E$16</f>
        <v>2.095346429669949E-3</v>
      </c>
      <c r="G31" s="43">
        <f t="shared" si="2"/>
        <v>-0.11662417051204821</v>
      </c>
      <c r="H31" s="51"/>
      <c r="I31" s="157"/>
      <c r="J31" s="157"/>
      <c r="K31" s="157"/>
    </row>
    <row r="32" spans="2:11" x14ac:dyDescent="0.25">
      <c r="B32" s="115"/>
      <c r="C32" s="93"/>
      <c r="D32" s="99"/>
      <c r="E32" s="93"/>
      <c r="F32" s="99"/>
      <c r="G32" s="43"/>
      <c r="H32" s="51"/>
      <c r="I32" s="154"/>
      <c r="J32" s="154"/>
    </row>
    <row r="33" spans="2:10" x14ac:dyDescent="0.25">
      <c r="B33" s="61" t="s">
        <v>25</v>
      </c>
      <c r="C33" s="90">
        <f>+C34</f>
        <v>81111.516391899975</v>
      </c>
      <c r="D33" s="100">
        <f>+C33/$C$12</f>
        <v>4.0786906058365314E-3</v>
      </c>
      <c r="E33" s="94">
        <f>+E34</f>
        <v>82864.154567712045</v>
      </c>
      <c r="F33" s="100">
        <f>+E33/$E$10</f>
        <v>3.3578818759759576E-3</v>
      </c>
      <c r="G33" s="97">
        <f>+(+E33-C33)/C33</f>
        <v>2.160775995536798E-2</v>
      </c>
      <c r="H33" s="51"/>
      <c r="I33" s="154"/>
      <c r="J33" s="154"/>
    </row>
    <row r="34" spans="2:10" x14ac:dyDescent="0.25">
      <c r="B34" s="115" t="s">
        <v>26</v>
      </c>
      <c r="C34" s="92">
        <v>81111.516391899975</v>
      </c>
      <c r="D34" s="99">
        <f>+C34/C33</f>
        <v>1</v>
      </c>
      <c r="E34" s="161">
        <v>82864.154567712045</v>
      </c>
      <c r="F34" s="99">
        <f>+E34/E33</f>
        <v>1</v>
      </c>
      <c r="G34" s="43">
        <f>+(+E34-C34)/C34</f>
        <v>2.160775995536798E-2</v>
      </c>
      <c r="H34" s="51"/>
      <c r="I34" s="154"/>
    </row>
    <row r="35" spans="2:10" x14ac:dyDescent="0.25">
      <c r="B35" s="31"/>
      <c r="C35" s="94"/>
      <c r="D35" s="97"/>
      <c r="E35" s="94"/>
      <c r="F35" s="32"/>
      <c r="G35" s="43"/>
      <c r="H35" s="10"/>
    </row>
    <row r="36" spans="2:10" ht="13.8" x14ac:dyDescent="0.25">
      <c r="B36" s="19" t="s">
        <v>27</v>
      </c>
      <c r="C36" s="90">
        <f>SUM(C37:C38)</f>
        <v>1446802.8788507299</v>
      </c>
      <c r="D36" s="100">
        <f>C36/C10</f>
        <v>6.2169399850919675E-2</v>
      </c>
      <c r="E36" s="94">
        <f>SUM(E37:E38)</f>
        <v>1310326.9739415501</v>
      </c>
      <c r="F36" s="44">
        <f>+E36/E10</f>
        <v>5.3098027975478544E-2</v>
      </c>
      <c r="G36" s="97">
        <f>+(+E36-C36)/C36</f>
        <v>-9.4329301457838979E-2</v>
      </c>
      <c r="H36" s="10"/>
      <c r="I36" s="155"/>
      <c r="J36" s="154"/>
    </row>
    <row r="37" spans="2:10" x14ac:dyDescent="0.25">
      <c r="B37" s="63" t="s">
        <v>28</v>
      </c>
      <c r="C37" s="68">
        <v>1378323.9060114999</v>
      </c>
      <c r="D37" s="43">
        <f>C37/C36</f>
        <v>0.95266876100383047</v>
      </c>
      <c r="E37" s="160">
        <v>1243922.6256810001</v>
      </c>
      <c r="F37" s="30">
        <f>+E37/E36</f>
        <v>0.94932230688894281</v>
      </c>
      <c r="G37" s="43">
        <f>+(+E37-C37)/C37</f>
        <v>-9.7510664760521462E-2</v>
      </c>
      <c r="H37" s="68"/>
      <c r="I37" s="58"/>
    </row>
    <row r="38" spans="2:10" ht="13.8" x14ac:dyDescent="0.25">
      <c r="B38" s="63" t="s">
        <v>56</v>
      </c>
      <c r="C38" s="68">
        <v>68478.972839230002</v>
      </c>
      <c r="D38" s="43">
        <f>C38/C36</f>
        <v>4.7331238996169527E-2</v>
      </c>
      <c r="E38" s="160">
        <v>66404.348260550003</v>
      </c>
      <c r="F38" s="30">
        <f>+E38/E36</f>
        <v>5.0677693111057111E-2</v>
      </c>
      <c r="G38" s="43">
        <f>+(+E38-C38)/C38</f>
        <v>-3.0295789972648292E-2</v>
      </c>
      <c r="H38" s="51"/>
      <c r="I38" s="58"/>
      <c r="J38" s="154"/>
    </row>
    <row r="39" spans="2:10" s="142" customFormat="1" x14ac:dyDescent="0.25">
      <c r="B39" s="63" t="s">
        <v>57</v>
      </c>
      <c r="C39" s="92">
        <v>0</v>
      </c>
      <c r="D39" s="43"/>
      <c r="E39" s="93">
        <v>0</v>
      </c>
      <c r="F39" s="30">
        <f>+E39/E36</f>
        <v>0</v>
      </c>
      <c r="G39" s="43">
        <v>0</v>
      </c>
      <c r="H39" s="141"/>
    </row>
    <row r="40" spans="2:10" x14ac:dyDescent="0.25">
      <c r="B40" s="63"/>
      <c r="C40" s="95"/>
      <c r="D40" s="43"/>
      <c r="E40" s="113"/>
      <c r="F40" s="30"/>
      <c r="G40" s="43"/>
      <c r="H40" s="51"/>
    </row>
    <row r="41" spans="2:10" x14ac:dyDescent="0.25">
      <c r="B41" s="19" t="s">
        <v>29</v>
      </c>
      <c r="C41" s="90">
        <v>1938486.6718820801</v>
      </c>
      <c r="D41" s="100">
        <f>+C41/$C$10</f>
        <v>8.3297147642978492E-2</v>
      </c>
      <c r="E41" s="90">
        <v>2093419.29055054</v>
      </c>
      <c r="F41" s="100">
        <f>+E41/$E$10</f>
        <v>8.483106756147521E-2</v>
      </c>
      <c r="G41" s="97">
        <f>+(+E41-C41)/C41</f>
        <v>7.9924520975960839E-2</v>
      </c>
      <c r="H41" s="51"/>
    </row>
    <row r="42" spans="2:10" x14ac:dyDescent="0.2">
      <c r="B42" s="28"/>
      <c r="C42" s="96"/>
      <c r="D42" s="101"/>
      <c r="E42" s="96"/>
      <c r="F42" s="33"/>
      <c r="G42" s="43"/>
      <c r="H42" s="51"/>
    </row>
    <row r="43" spans="2:10" x14ac:dyDescent="0.25">
      <c r="B43" s="24" t="s">
        <v>30</v>
      </c>
      <c r="C43" s="94">
        <f>C68+C64+C45</f>
        <v>7579919.9776811767</v>
      </c>
      <c r="D43" s="97">
        <f>C43/C8</f>
        <v>0.2456875746412962</v>
      </c>
      <c r="E43" s="94">
        <f>E68+E64+E45</f>
        <v>9482351.2676940598</v>
      </c>
      <c r="F43" s="23">
        <f>E43/E8</f>
        <v>0.27758754457014795</v>
      </c>
      <c r="G43" s="97">
        <f>+(+E43-C43)/C43</f>
        <v>0.2509830309046176</v>
      </c>
      <c r="H43" s="51"/>
    </row>
    <row r="44" spans="2:10" x14ac:dyDescent="0.25">
      <c r="B44" s="26"/>
      <c r="C44" s="94"/>
      <c r="D44" s="97"/>
      <c r="E44" s="94"/>
      <c r="F44" s="23"/>
      <c r="G44" s="97"/>
      <c r="H44" s="51"/>
    </row>
    <row r="45" spans="2:10" x14ac:dyDescent="0.25">
      <c r="B45" s="19" t="s">
        <v>8</v>
      </c>
      <c r="C45" s="90">
        <f>+C47+C57+C61</f>
        <v>5982414.431948211</v>
      </c>
      <c r="D45" s="97">
        <f>+C45/C43</f>
        <v>0.78924506453408905</v>
      </c>
      <c r="E45" s="90">
        <f>+E47+E57+E61</f>
        <v>7665105.178875668</v>
      </c>
      <c r="F45" s="97">
        <f>+E45/E43</f>
        <v>0.80835490718323555</v>
      </c>
      <c r="G45" s="97">
        <f>+(+E45-C45)/C45</f>
        <v>0.28127284829036459</v>
      </c>
      <c r="H45" s="51"/>
    </row>
    <row r="46" spans="2:10" x14ac:dyDescent="0.25">
      <c r="B46" s="26"/>
      <c r="C46" s="90"/>
      <c r="D46" s="97"/>
      <c r="E46" s="90"/>
      <c r="F46" s="23"/>
      <c r="G46" s="97"/>
      <c r="H46" s="51"/>
    </row>
    <row r="47" spans="2:10" ht="13.8" x14ac:dyDescent="0.25">
      <c r="B47" s="61" t="s">
        <v>9</v>
      </c>
      <c r="C47" s="90">
        <f>+C49+C54</f>
        <v>5903486.0014987271</v>
      </c>
      <c r="D47" s="97">
        <f>+C47/C45</f>
        <v>0.98680659266466431</v>
      </c>
      <c r="E47" s="90">
        <f>+E49+E54</f>
        <v>7579418.4206016082</v>
      </c>
      <c r="F47" s="97">
        <f>+E47/E45</f>
        <v>0.98882118949780307</v>
      </c>
      <c r="G47" s="97">
        <f>+(+E47-C47)/C47</f>
        <v>0.28388860728684873</v>
      </c>
      <c r="H47" s="51"/>
    </row>
    <row r="48" spans="2:10" x14ac:dyDescent="0.25">
      <c r="B48" s="61"/>
      <c r="C48" s="94"/>
      <c r="D48" s="97"/>
      <c r="E48" s="94"/>
      <c r="F48" s="23"/>
      <c r="G48" s="97"/>
      <c r="H48" s="51"/>
    </row>
    <row r="49" spans="2:8" x14ac:dyDescent="0.25">
      <c r="B49" s="115" t="s">
        <v>10</v>
      </c>
      <c r="C49" s="92">
        <f>+C50+C51+C52</f>
        <v>5903486.0014987271</v>
      </c>
      <c r="D49" s="43">
        <f>C49/C47</f>
        <v>1</v>
      </c>
      <c r="E49" s="93">
        <f>SUM(E50:E52)</f>
        <v>7579418.4206016082</v>
      </c>
      <c r="F49" s="43">
        <f>E49/E47</f>
        <v>1</v>
      </c>
      <c r="G49" s="43">
        <f>+(+E49-C49)/C49</f>
        <v>0.28388860728684873</v>
      </c>
      <c r="H49" s="51"/>
    </row>
    <row r="50" spans="2:8" x14ac:dyDescent="0.25">
      <c r="B50" s="63" t="s">
        <v>31</v>
      </c>
      <c r="C50" s="92">
        <f>+'D. Pública Dólares'!C50*'D. Pública Dólares'!C76</f>
        <v>262596.14074722381</v>
      </c>
      <c r="D50" s="43">
        <f>C50/$C$49</f>
        <v>4.4481538650309009E-2</v>
      </c>
      <c r="E50" s="93">
        <f>+'D. Pública Dólares'!E50*'D. Pública Colones'!$E$76</f>
        <v>300196.90707018389</v>
      </c>
      <c r="F50" s="30">
        <f>E50/E49</f>
        <v>3.9606852453773898E-2</v>
      </c>
      <c r="G50" s="43">
        <f>+(+E50-C50)/C50</f>
        <v>0.14318857168260804</v>
      </c>
      <c r="H50" s="51"/>
    </row>
    <row r="51" spans="2:8" x14ac:dyDescent="0.25">
      <c r="B51" s="63" t="s">
        <v>32</v>
      </c>
      <c r="C51" s="92">
        <f>+'D. Pública Dólares'!C51*'D. Pública Dólares'!C76</f>
        <v>3381675</v>
      </c>
      <c r="D51" s="43">
        <f>C51/$C$49</f>
        <v>0.57282680083284498</v>
      </c>
      <c r="E51" s="93">
        <f>+'D. Pública Dólares'!E51*'D. Pública Colones'!$E$76</f>
        <v>3681040</v>
      </c>
      <c r="F51" s="30">
        <f>E51/E49</f>
        <v>0.48566259252749122</v>
      </c>
      <c r="G51" s="43">
        <f t="shared" ref="G51:G52" si="5">+(+E51-C51)/C51</f>
        <v>8.8525656664227043E-2</v>
      </c>
      <c r="H51" s="69"/>
    </row>
    <row r="52" spans="2:8" x14ac:dyDescent="0.25">
      <c r="B52" s="63" t="s">
        <v>33</v>
      </c>
      <c r="C52" s="92">
        <f>+'D. Pública Dólares'!C52*'D. Pública Dólares'!C76</f>
        <v>2259214.8607515031</v>
      </c>
      <c r="D52" s="43">
        <f>C52/$C$49</f>
        <v>0.38269166051684594</v>
      </c>
      <c r="E52" s="93">
        <f>+'D. Pública Dólares'!E52*'D. Pública Colones'!$E$76</f>
        <v>3598181.5135314236</v>
      </c>
      <c r="F52" s="30">
        <f>E52/E49</f>
        <v>0.47473055501873479</v>
      </c>
      <c r="G52" s="43">
        <f t="shared" si="5"/>
        <v>0.59266901791471394</v>
      </c>
      <c r="H52" s="51"/>
    </row>
    <row r="53" spans="2:8" x14ac:dyDescent="0.25">
      <c r="B53" s="63"/>
      <c r="C53" s="92"/>
      <c r="D53" s="43"/>
      <c r="E53" s="93"/>
      <c r="F53" s="30"/>
      <c r="G53" s="43"/>
      <c r="H53" s="51"/>
    </row>
    <row r="54" spans="2:8" x14ac:dyDescent="0.25">
      <c r="B54" s="115" t="s">
        <v>24</v>
      </c>
      <c r="C54" s="92">
        <v>0</v>
      </c>
      <c r="D54" s="99">
        <f>+C54/C47</f>
        <v>0</v>
      </c>
      <c r="E54" s="93">
        <f>+E55</f>
        <v>0</v>
      </c>
      <c r="F54" s="99">
        <f>+E54/E47</f>
        <v>0</v>
      </c>
      <c r="G54" s="43">
        <v>0</v>
      </c>
      <c r="H54" s="51"/>
    </row>
    <row r="55" spans="2:8" x14ac:dyDescent="0.25">
      <c r="B55" s="63" t="s">
        <v>33</v>
      </c>
      <c r="C55" s="92">
        <v>0</v>
      </c>
      <c r="D55" s="30"/>
      <c r="E55" s="93">
        <v>0</v>
      </c>
      <c r="F55" s="30"/>
      <c r="G55" s="43"/>
      <c r="H55" s="51"/>
    </row>
    <row r="56" spans="2:8" x14ac:dyDescent="0.25">
      <c r="B56" s="10"/>
      <c r="C56" s="92"/>
      <c r="D56" s="43"/>
      <c r="E56" s="93"/>
      <c r="F56" s="21"/>
      <c r="G56" s="43"/>
      <c r="H56" s="51"/>
    </row>
    <row r="57" spans="2:8" x14ac:dyDescent="0.25">
      <c r="B57" s="61" t="s">
        <v>34</v>
      </c>
      <c r="C57" s="90">
        <f>+C58++C59</f>
        <v>78928.430449483538</v>
      </c>
      <c r="D57" s="97">
        <f>+C57/C45</f>
        <v>1.3193407335335677E-2</v>
      </c>
      <c r="E57" s="90">
        <f>+E58++E59</f>
        <v>83272.118274039967</v>
      </c>
      <c r="F57" s="97">
        <f>+E57/E45</f>
        <v>1.0863793298431226E-2</v>
      </c>
      <c r="G57" s="97">
        <f t="shared" ref="G57:G59" si="6">+(+E57-C57)/C57</f>
        <v>5.5033247206613518E-2</v>
      </c>
      <c r="H57" s="51"/>
    </row>
    <row r="58" spans="2:8" x14ac:dyDescent="0.25">
      <c r="B58" s="63" t="s">
        <v>31</v>
      </c>
      <c r="C58" s="93">
        <f>+'D. Pública Dólares'!C58*'D. Pública Dólares'!C76</f>
        <v>3898.9938039000003</v>
      </c>
      <c r="D58" s="43">
        <f>+C58/$C$57</f>
        <v>4.9399104754724199E-2</v>
      </c>
      <c r="E58" s="93">
        <f>+'D. Pública Dólares'!E58*'D. Pública Colones'!$E$76</f>
        <v>3591.2078998399998</v>
      </c>
      <c r="F58" s="43">
        <f>+E58/$E$57</f>
        <v>4.3126174453995567E-2</v>
      </c>
      <c r="G58" s="43">
        <f t="shared" si="6"/>
        <v>-7.8939828976423404E-2</v>
      </c>
      <c r="H58" s="51"/>
    </row>
    <row r="59" spans="2:8" x14ac:dyDescent="0.25">
      <c r="B59" s="63" t="s">
        <v>33</v>
      </c>
      <c r="C59" s="93">
        <f>+'D. Pública Dólares'!C59*'D. Pública Dólares'!C76</f>
        <v>75029.436645583541</v>
      </c>
      <c r="D59" s="43">
        <f>+C59/$C$57</f>
        <v>0.9506008952452758</v>
      </c>
      <c r="E59" s="93">
        <f>+'D. Pública Dólares'!E59*'D. Pública Colones'!$E$76</f>
        <v>79680.910374199972</v>
      </c>
      <c r="F59" s="43">
        <f>+E59/$E$57</f>
        <v>0.95687382554600453</v>
      </c>
      <c r="G59" s="43">
        <f t="shared" si="6"/>
        <v>6.1995317259125798E-2</v>
      </c>
      <c r="H59" s="51"/>
    </row>
    <row r="60" spans="2:8" x14ac:dyDescent="0.25">
      <c r="B60" s="10"/>
      <c r="C60" s="92"/>
      <c r="D60" s="43"/>
      <c r="E60" s="93"/>
      <c r="F60" s="21"/>
      <c r="G60" s="43"/>
      <c r="H60" s="51"/>
    </row>
    <row r="61" spans="2:8" x14ac:dyDescent="0.25">
      <c r="B61" s="61" t="s">
        <v>25</v>
      </c>
      <c r="C61" s="90">
        <f>+C62</f>
        <v>0</v>
      </c>
      <c r="D61" s="100">
        <f>+C61/$E$45</f>
        <v>0</v>
      </c>
      <c r="E61" s="94">
        <f>+E62</f>
        <v>2414.6400000199983</v>
      </c>
      <c r="F61" s="100">
        <f>+E61/$E$45</f>
        <v>3.1501720376577824E-4</v>
      </c>
      <c r="G61" s="97">
        <v>1</v>
      </c>
      <c r="H61" s="51"/>
    </row>
    <row r="62" spans="2:8" x14ac:dyDescent="0.25">
      <c r="B62" s="115" t="s">
        <v>26</v>
      </c>
      <c r="C62" s="93">
        <f>+'D. Pública Dólares'!C62*'D. Pública Dólares'!C79</f>
        <v>0</v>
      </c>
      <c r="D62" s="43">
        <f>+C62/$C$57</f>
        <v>0</v>
      </c>
      <c r="E62" s="93">
        <f>+'D. Pública Dólares'!E62*'D. Pública Colones'!$E$76</f>
        <v>2414.6400000199983</v>
      </c>
      <c r="F62" s="43">
        <f>+E62/$E$61</f>
        <v>1</v>
      </c>
      <c r="G62" s="43">
        <v>1</v>
      </c>
      <c r="H62" s="51"/>
    </row>
    <row r="63" spans="2:8" x14ac:dyDescent="0.25">
      <c r="B63" s="10"/>
      <c r="C63" s="92"/>
      <c r="D63" s="43"/>
      <c r="E63" s="93"/>
      <c r="F63" s="21"/>
      <c r="G63" s="43"/>
      <c r="H63" s="51"/>
    </row>
    <row r="64" spans="2:8" x14ac:dyDescent="0.25">
      <c r="B64" s="19" t="s">
        <v>35</v>
      </c>
      <c r="C64" s="90">
        <f>SUM(C65:C66)</f>
        <v>142451.62921221426</v>
      </c>
      <c r="D64" s="97">
        <f>C64/C43</f>
        <v>1.8793289326491356E-2</v>
      </c>
      <c r="E64" s="94">
        <f>SUM(E65:E66)</f>
        <v>462447.39568403189</v>
      </c>
      <c r="F64" s="23">
        <f>E64/E43</f>
        <v>4.8769274901212439E-2</v>
      </c>
      <c r="G64" s="97">
        <f>+(+E64-C64)/C64</f>
        <v>2.2463468353535698</v>
      </c>
      <c r="H64" s="51"/>
    </row>
    <row r="65" spans="2:8" x14ac:dyDescent="0.25">
      <c r="B65" s="63" t="s">
        <v>31</v>
      </c>
      <c r="C65" s="92">
        <f>+'D. Pública Dólares'!C65*'D. Pública Dólares'!C76</f>
        <v>4244.2304433990003</v>
      </c>
      <c r="D65" s="43">
        <f>C65/C64</f>
        <v>2.9794186748655915E-2</v>
      </c>
      <c r="E65" s="93">
        <f>+'D. Pública Dólares'!E65*'D. Pública Colones'!$E$76</f>
        <v>3064.6696426096</v>
      </c>
      <c r="F65" s="43">
        <f>E65/E64</f>
        <v>6.6270664971017409E-3</v>
      </c>
      <c r="G65" s="43">
        <f>+(+E65-C65)/C65</f>
        <v>-0.27792100747591514</v>
      </c>
      <c r="H65" s="10"/>
    </row>
    <row r="66" spans="2:8" x14ac:dyDescent="0.25">
      <c r="B66" s="63" t="s">
        <v>33</v>
      </c>
      <c r="C66" s="92">
        <f>+'D. Pública Dólares'!C66*'D. Pública Dólares'!$C$76</f>
        <v>138207.39876881527</v>
      </c>
      <c r="D66" s="43">
        <f>C66/C64</f>
        <v>0.97020581325134414</v>
      </c>
      <c r="E66" s="93">
        <f>+'D. Pública Dólares'!E66*'D. Pública Colones'!$E$76</f>
        <v>459382.72604142228</v>
      </c>
      <c r="F66" s="43">
        <f>E66/E64</f>
        <v>0.99337293350289824</v>
      </c>
      <c r="G66" s="43">
        <f>+(+E66-C66)/C66</f>
        <v>2.3238649314994277</v>
      </c>
      <c r="H66" s="10"/>
    </row>
    <row r="67" spans="2:8" x14ac:dyDescent="0.25">
      <c r="B67" s="10"/>
      <c r="C67" s="92"/>
      <c r="D67" s="43"/>
      <c r="E67" s="93"/>
      <c r="F67" s="21"/>
      <c r="G67" s="43"/>
      <c r="H67" s="51"/>
    </row>
    <row r="68" spans="2:8" ht="13.8" x14ac:dyDescent="0.25">
      <c r="B68" s="19" t="s">
        <v>36</v>
      </c>
      <c r="C68" s="90">
        <f>SUM(C69:C73)</f>
        <v>1455053.9165207518</v>
      </c>
      <c r="D68" s="97">
        <f>C68/C43</f>
        <v>0.19196164613941966</v>
      </c>
      <c r="E68" s="94">
        <f>SUM(E69:E73)</f>
        <v>1354798.6931343598</v>
      </c>
      <c r="F68" s="23">
        <f>E68/E43</f>
        <v>0.14287581791555196</v>
      </c>
      <c r="G68" s="97">
        <f>+(+E68-C68)/C68</f>
        <v>-6.8901380387413405E-2</v>
      </c>
      <c r="H68" s="51"/>
    </row>
    <row r="69" spans="2:8" x14ac:dyDescent="0.25">
      <c r="B69" s="63" t="s">
        <v>31</v>
      </c>
      <c r="C69" s="93">
        <f>+'D. Pública Dólares'!C69*'D. Pública Dólares'!C76</f>
        <v>132658.00636823688</v>
      </c>
      <c r="D69" s="43">
        <f>C69/C68</f>
        <v>9.1170509121367621E-2</v>
      </c>
      <c r="E69" s="93">
        <f>+'D. Pública Dólares'!E69*'D. Pública Colones'!$E$76</f>
        <v>116051.49009505523</v>
      </c>
      <c r="F69" s="30">
        <f>E69/E68</f>
        <v>8.5659582256141148E-2</v>
      </c>
      <c r="G69" s="43">
        <f>+(+E69-C69)/C69</f>
        <v>-0.12518291754728084</v>
      </c>
      <c r="H69" s="51"/>
    </row>
    <row r="70" spans="2:8" x14ac:dyDescent="0.25">
      <c r="B70" s="63" t="s">
        <v>32</v>
      </c>
      <c r="C70" s="93">
        <f>+'D. Pública Dólares'!C70*'D. Pública Dólares'!C76</f>
        <v>604254.28995000001</v>
      </c>
      <c r="D70" s="43">
        <f>C70/C68</f>
        <v>0.41527965602461042</v>
      </c>
      <c r="E70" s="93">
        <f>+'D. Pública Dólares'!E70*'D. Pública Colones'!$E$76</f>
        <v>535424</v>
      </c>
      <c r="F70" s="30">
        <f>E70/E68</f>
        <v>0.39520557756169927</v>
      </c>
      <c r="G70" s="43">
        <f t="shared" ref="G70:G73" si="7">+(+E70-C70)/C70</f>
        <v>-0.1139094766802491</v>
      </c>
      <c r="H70" s="51"/>
    </row>
    <row r="71" spans="2:8" x14ac:dyDescent="0.25">
      <c r="B71" s="63" t="s">
        <v>37</v>
      </c>
      <c r="C71" s="93">
        <f>+'D. Pública Dólares'!C71*'D. Pública Dólares'!C76</f>
        <v>660333.51073256065</v>
      </c>
      <c r="D71" s="43">
        <f>C71/C68</f>
        <v>0.45382064763037466</v>
      </c>
      <c r="E71" s="93">
        <f>+'D. Pública Dólares'!E71*'D. Pública Colones'!$E$76</f>
        <v>663729.35939806304</v>
      </c>
      <c r="F71" s="30">
        <f>E71/E68</f>
        <v>0.48990994954572109</v>
      </c>
      <c r="G71" s="43">
        <f t="shared" si="7"/>
        <v>5.1426265823388282E-3</v>
      </c>
      <c r="H71" s="51"/>
    </row>
    <row r="72" spans="2:8" x14ac:dyDescent="0.25">
      <c r="B72" s="63" t="s">
        <v>33</v>
      </c>
      <c r="C72" s="93">
        <f>+'D. Pública Dólares'!C72*'D. Pública Dólares'!C76</f>
        <v>56993.448837144031</v>
      </c>
      <c r="D72" s="43">
        <f>C72/C68</f>
        <v>3.9169303755714951E-2</v>
      </c>
      <c r="E72" s="93">
        <f>+'D. Pública Dólares'!E72*'D. Pública Colones'!$E$76</f>
        <v>39593.843641241627</v>
      </c>
      <c r="F72" s="30">
        <f>E72/E68</f>
        <v>2.9224890636438617E-2</v>
      </c>
      <c r="G72" s="43">
        <f t="shared" si="7"/>
        <v>-0.3052913194570997</v>
      </c>
      <c r="H72" s="51"/>
    </row>
    <row r="73" spans="2:8" x14ac:dyDescent="0.25">
      <c r="B73" s="63" t="s">
        <v>38</v>
      </c>
      <c r="C73" s="93">
        <f>+'D. Pública Dólares'!C73*'D. Pública Dólares'!C76</f>
        <v>814.66063281000004</v>
      </c>
      <c r="D73" s="43">
        <f>C73/C68</f>
        <v>5.5988346793222179E-4</v>
      </c>
      <c r="E73" s="93">
        <f>+'D. Pública Dólares'!E73*'D. Pública Colones'!$E$76</f>
        <v>0</v>
      </c>
      <c r="F73" s="30">
        <f>E73/E68</f>
        <v>0</v>
      </c>
      <c r="G73" s="43">
        <f t="shared" si="7"/>
        <v>-1</v>
      </c>
      <c r="H73" s="51"/>
    </row>
    <row r="74" spans="2:8" x14ac:dyDescent="0.25">
      <c r="B74" s="34"/>
      <c r="C74" s="92"/>
      <c r="D74" s="21"/>
      <c r="E74" s="93"/>
      <c r="F74" s="21"/>
      <c r="G74" s="25"/>
      <c r="H74" s="51"/>
    </row>
    <row r="75" spans="2:8" x14ac:dyDescent="0.25">
      <c r="B75" s="34"/>
      <c r="C75" s="92"/>
      <c r="D75" s="21"/>
      <c r="E75" s="93"/>
      <c r="F75" s="21"/>
      <c r="G75" s="25"/>
      <c r="H75" s="51"/>
    </row>
    <row r="76" spans="2:8" x14ac:dyDescent="0.25">
      <c r="B76" s="29" t="s">
        <v>58</v>
      </c>
      <c r="C76" s="94">
        <v>614.85</v>
      </c>
      <c r="D76" s="60"/>
      <c r="E76" s="94">
        <v>669.28</v>
      </c>
      <c r="F76" s="60"/>
      <c r="G76" s="25"/>
      <c r="H76" s="51"/>
    </row>
    <row r="77" spans="2:8" x14ac:dyDescent="0.25">
      <c r="B77" s="52"/>
      <c r="C77" s="50"/>
      <c r="D77" s="40"/>
      <c r="E77" s="53" t="s">
        <v>46</v>
      </c>
      <c r="F77" s="40"/>
      <c r="G77" s="54"/>
      <c r="H77" s="51"/>
    </row>
    <row r="78" spans="2:8" x14ac:dyDescent="0.2">
      <c r="B78" s="118" t="s">
        <v>39</v>
      </c>
      <c r="C78" s="118"/>
      <c r="D78" s="118"/>
      <c r="E78" s="53"/>
      <c r="F78" s="40"/>
      <c r="G78" s="54"/>
      <c r="H78" s="51"/>
    </row>
    <row r="79" spans="2:8" x14ac:dyDescent="0.25">
      <c r="B79" s="52"/>
      <c r="C79" s="50"/>
      <c r="D79" s="40"/>
      <c r="E79" s="53"/>
      <c r="F79" s="40"/>
      <c r="G79" s="54"/>
      <c r="H79" s="51"/>
    </row>
    <row r="80" spans="2:8" x14ac:dyDescent="0.25">
      <c r="B80" s="80" t="s">
        <v>40</v>
      </c>
      <c r="C80" s="81"/>
      <c r="D80" s="82"/>
      <c r="E80" s="83"/>
      <c r="F80" s="84"/>
      <c r="G80" s="85"/>
      <c r="H80" s="46"/>
    </row>
    <row r="81" spans="2:9" ht="13.2" customHeight="1" x14ac:dyDescent="0.25">
      <c r="B81" s="164" t="s">
        <v>41</v>
      </c>
      <c r="C81" s="164"/>
      <c r="D81" s="164"/>
      <c r="E81" s="164"/>
      <c r="F81" s="164"/>
      <c r="G81" s="164"/>
      <c r="H81" s="46"/>
    </row>
    <row r="82" spans="2:9" ht="23.4" customHeight="1" x14ac:dyDescent="0.25">
      <c r="B82" s="164" t="s">
        <v>42</v>
      </c>
      <c r="C82" s="164"/>
      <c r="D82" s="164"/>
      <c r="E82" s="164"/>
      <c r="F82" s="164"/>
      <c r="G82" s="164"/>
      <c r="H82" s="46"/>
    </row>
    <row r="83" spans="2:9" x14ac:dyDescent="0.25">
      <c r="B83" s="164" t="s">
        <v>54</v>
      </c>
      <c r="C83" s="164"/>
      <c r="D83" s="164"/>
      <c r="E83" s="164"/>
      <c r="F83" s="164"/>
      <c r="G83" s="164"/>
      <c r="H83" s="46"/>
    </row>
    <row r="84" spans="2:9" x14ac:dyDescent="0.25">
      <c r="B84" s="164" t="s">
        <v>53</v>
      </c>
      <c r="C84" s="164"/>
      <c r="D84" s="164"/>
      <c r="E84" s="164"/>
      <c r="F84" s="164"/>
      <c r="G84" s="164"/>
      <c r="H84" s="46"/>
      <c r="I84" s="58"/>
    </row>
    <row r="85" spans="2:9" ht="13.2" customHeight="1" x14ac:dyDescent="0.25">
      <c r="B85" s="164" t="s">
        <v>47</v>
      </c>
      <c r="C85" s="164"/>
      <c r="D85" s="164"/>
      <c r="E85" s="164"/>
      <c r="F85" s="164"/>
      <c r="G85" s="164"/>
      <c r="H85" s="45"/>
    </row>
    <row r="86" spans="2:9" ht="21" customHeight="1" x14ac:dyDescent="0.25">
      <c r="B86" s="164" t="s">
        <v>48</v>
      </c>
      <c r="C86" s="164"/>
      <c r="D86" s="164"/>
      <c r="E86" s="164"/>
      <c r="F86" s="164"/>
      <c r="G86" s="164"/>
      <c r="H86" s="45"/>
    </row>
    <row r="87" spans="2:9" ht="15.6" customHeight="1" x14ac:dyDescent="0.25">
      <c r="B87" s="164" t="s">
        <v>49</v>
      </c>
      <c r="C87" s="164"/>
      <c r="D87" s="164"/>
      <c r="E87" s="164"/>
      <c r="F87" s="164"/>
      <c r="G87" s="164"/>
      <c r="H87" s="45"/>
    </row>
    <row r="88" spans="2:9" x14ac:dyDescent="0.25">
      <c r="B88" s="164" t="s">
        <v>50</v>
      </c>
      <c r="C88" s="164"/>
      <c r="D88" s="164"/>
      <c r="E88" s="164"/>
      <c r="F88" s="164"/>
      <c r="G88" s="164"/>
      <c r="H88" s="45"/>
    </row>
    <row r="89" spans="2:9" x14ac:dyDescent="0.25">
      <c r="B89" s="164" t="s">
        <v>51</v>
      </c>
      <c r="C89" s="164"/>
      <c r="D89" s="164"/>
      <c r="E89" s="164"/>
      <c r="F89" s="164"/>
      <c r="G89" s="164"/>
      <c r="H89" s="45"/>
    </row>
    <row r="90" spans="2:9" x14ac:dyDescent="0.25">
      <c r="B90" s="144"/>
      <c r="C90" s="144"/>
      <c r="D90" s="144"/>
      <c r="E90" s="144"/>
      <c r="F90" s="144"/>
      <c r="G90" s="144"/>
      <c r="H90" s="45"/>
    </row>
    <row r="91" spans="2:9" x14ac:dyDescent="0.2">
      <c r="B91" s="70" t="s">
        <v>43</v>
      </c>
      <c r="C91" s="88"/>
      <c r="D91" s="88"/>
      <c r="E91" s="114"/>
      <c r="F91" s="86"/>
      <c r="G91" s="87"/>
      <c r="H91" s="45"/>
    </row>
    <row r="92" spans="2:9" x14ac:dyDescent="0.25">
      <c r="B92" s="147"/>
      <c r="C92" s="148"/>
      <c r="D92" s="149"/>
      <c r="E92" s="149"/>
      <c r="F92" s="147"/>
      <c r="G92" s="147"/>
      <c r="H92" s="45"/>
    </row>
    <row r="93" spans="2:9" x14ac:dyDescent="0.25">
      <c r="B93" s="147"/>
      <c r="C93" s="148"/>
      <c r="D93" s="149"/>
      <c r="E93" s="149"/>
      <c r="F93" s="147"/>
      <c r="G93" s="147"/>
      <c r="H93" s="45"/>
    </row>
    <row r="94" spans="2:9" x14ac:dyDescent="0.25">
      <c r="B94" s="147"/>
      <c r="C94" s="148"/>
      <c r="D94" s="149"/>
      <c r="E94" s="149"/>
      <c r="F94" s="147"/>
      <c r="G94" s="147"/>
      <c r="H94" s="45"/>
    </row>
  </sheetData>
  <mergeCells count="13">
    <mergeCell ref="B87:G87"/>
    <mergeCell ref="B88:G88"/>
    <mergeCell ref="B89:G89"/>
    <mergeCell ref="B83:G83"/>
    <mergeCell ref="B85:G85"/>
    <mergeCell ref="B86:G86"/>
    <mergeCell ref="B84:G84"/>
    <mergeCell ref="B81:G81"/>
    <mergeCell ref="B82:G82"/>
    <mergeCell ref="B2:G2"/>
    <mergeCell ref="B4:G4"/>
    <mergeCell ref="B5:G5"/>
    <mergeCell ref="B3:G3"/>
  </mergeCells>
  <phoneticPr fontId="4" type="noConversion"/>
  <pageMargins left="0.75" right="0.75" top="0.37" bottom="0.42" header="0" footer="0"/>
  <pageSetup scale="71" orientation="portrait" r:id="rId1"/>
  <headerFooter alignWithMargins="0"/>
  <ignoredErrors>
    <ignoredError sqref="D36 E64 D68 D22 F22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Q113"/>
  <sheetViews>
    <sheetView showGridLines="0" topLeftCell="B1" zoomScaleNormal="100" workbookViewId="0">
      <pane xSplit="1" ySplit="8" topLeftCell="D72" activePane="bottomRight" state="frozen"/>
      <selection pane="topRight" activeCell="C1" sqref="C1"/>
      <selection pane="bottomLeft" activeCell="B9" sqref="B9"/>
      <selection pane="bottomRight" activeCell="B77" sqref="B77"/>
    </sheetView>
  </sheetViews>
  <sheetFormatPr baseColWidth="10" defaultColWidth="11.44140625" defaultRowHeight="13.2" x14ac:dyDescent="0.25"/>
  <cols>
    <col min="1" max="1" width="11.44140625" style="1"/>
    <col min="2" max="2" width="61" style="1" customWidth="1"/>
    <col min="3" max="3" width="13.6640625" style="41" bestFit="1" customWidth="1"/>
    <col min="4" max="4" width="12.6640625" style="4" bestFit="1" customWidth="1"/>
    <col min="5" max="5" width="13.6640625" style="3" customWidth="1"/>
    <col min="6" max="6" width="12.6640625" style="4" customWidth="1"/>
    <col min="7" max="7" width="12.44140625" style="6" customWidth="1"/>
    <col min="8" max="8" width="19" style="1" bestFit="1" customWidth="1"/>
    <col min="9" max="9" width="14.33203125" style="1" customWidth="1"/>
    <col min="10" max="16384" width="11.44140625" style="1"/>
  </cols>
  <sheetData>
    <row r="1" spans="2:12" x14ac:dyDescent="0.25">
      <c r="B1" s="10"/>
      <c r="C1" s="10"/>
      <c r="D1" s="11"/>
      <c r="E1" s="108"/>
      <c r="F1" s="11"/>
      <c r="G1" s="12"/>
      <c r="H1" s="48"/>
    </row>
    <row r="2" spans="2:12" x14ac:dyDescent="0.25">
      <c r="B2" s="165" t="s">
        <v>0</v>
      </c>
      <c r="C2" s="165"/>
      <c r="D2" s="165"/>
      <c r="E2" s="165"/>
      <c r="F2" s="165"/>
      <c r="G2" s="165"/>
      <c r="H2" s="48"/>
    </row>
    <row r="3" spans="2:12" x14ac:dyDescent="0.25">
      <c r="B3" s="165" t="s">
        <v>1</v>
      </c>
      <c r="C3" s="165"/>
      <c r="D3" s="165"/>
      <c r="E3" s="165"/>
      <c r="F3" s="165"/>
      <c r="G3" s="165"/>
      <c r="H3" s="48"/>
    </row>
    <row r="4" spans="2:12" x14ac:dyDescent="0.25">
      <c r="B4" s="165" t="s">
        <v>2</v>
      </c>
      <c r="C4" s="165"/>
      <c r="D4" s="165"/>
      <c r="E4" s="165"/>
      <c r="F4" s="165"/>
      <c r="G4" s="165"/>
      <c r="H4" s="48"/>
    </row>
    <row r="5" spans="2:12" x14ac:dyDescent="0.25">
      <c r="B5" s="166" t="s">
        <v>44</v>
      </c>
      <c r="C5" s="166"/>
      <c r="D5" s="166"/>
      <c r="E5" s="166"/>
      <c r="F5" s="166"/>
      <c r="G5" s="166"/>
      <c r="H5" s="48"/>
    </row>
    <row r="6" spans="2:12" x14ac:dyDescent="0.25">
      <c r="B6" s="120"/>
      <c r="C6" s="9"/>
      <c r="D6" s="15"/>
      <c r="E6" s="109"/>
      <c r="F6" s="15"/>
      <c r="G6" s="12"/>
      <c r="H6" s="48"/>
    </row>
    <row r="7" spans="2:12" s="2" customFormat="1" x14ac:dyDescent="0.25">
      <c r="B7" s="16"/>
      <c r="C7" s="104">
        <f>+'D. Pública Colones'!C7</f>
        <v>44316</v>
      </c>
      <c r="D7" s="105" t="s">
        <v>4</v>
      </c>
      <c r="E7" s="106">
        <f>+'D. Pública Colones'!E7</f>
        <v>44681</v>
      </c>
      <c r="F7" s="105" t="s">
        <v>4</v>
      </c>
      <c r="G7" s="107" t="s">
        <v>5</v>
      </c>
      <c r="H7" s="52"/>
    </row>
    <row r="8" spans="2:12" s="2" customFormat="1" x14ac:dyDescent="0.25">
      <c r="B8" s="19" t="s">
        <v>6</v>
      </c>
      <c r="C8" s="89">
        <f>C10+C43</f>
        <v>50177.873265330272</v>
      </c>
      <c r="D8" s="23">
        <f>+D10+D43</f>
        <v>0.99999999999999989</v>
      </c>
      <c r="E8" s="89">
        <f>E10+E43</f>
        <v>51039.712206840275</v>
      </c>
      <c r="F8" s="23">
        <f>+F10+F43</f>
        <v>1</v>
      </c>
      <c r="G8" s="97">
        <f>+(+E8-C8)/C8</f>
        <v>1.7175676955314061E-2</v>
      </c>
      <c r="H8" s="56"/>
      <c r="I8" s="156"/>
      <c r="J8" s="152"/>
      <c r="K8" s="152"/>
      <c r="L8" s="156"/>
    </row>
    <row r="9" spans="2:12" s="2" customFormat="1" x14ac:dyDescent="0.25">
      <c r="B9" s="24"/>
      <c r="C9" s="89"/>
      <c r="D9" s="22"/>
      <c r="E9" s="89"/>
      <c r="F9" s="22"/>
      <c r="G9" s="43"/>
      <c r="H9" s="57"/>
    </row>
    <row r="10" spans="2:12" x14ac:dyDescent="0.25">
      <c r="B10" s="24" t="s">
        <v>7</v>
      </c>
      <c r="C10" s="90">
        <f>C12+C36+C41</f>
        <v>37849.793282112936</v>
      </c>
      <c r="D10" s="23">
        <f>C10/C8</f>
        <v>0.75431242535870369</v>
      </c>
      <c r="E10" s="90">
        <f>E12+E36+E41</f>
        <v>36871.723819776475</v>
      </c>
      <c r="F10" s="23">
        <f>E10/E8</f>
        <v>0.722412455429852</v>
      </c>
      <c r="G10" s="97">
        <f>+(+E10-C10)/C10</f>
        <v>-2.5840813846628796E-2</v>
      </c>
      <c r="H10" s="47"/>
    </row>
    <row r="11" spans="2:12" x14ac:dyDescent="0.25">
      <c r="B11" s="26"/>
      <c r="C11" s="112"/>
      <c r="D11" s="27"/>
      <c r="E11" s="112"/>
      <c r="F11" s="27"/>
      <c r="G11" s="43"/>
      <c r="H11" s="47"/>
    </row>
    <row r="12" spans="2:12" x14ac:dyDescent="0.25">
      <c r="B12" s="19" t="s">
        <v>8</v>
      </c>
      <c r="C12" s="94">
        <f>+C14+C33</f>
        <v>32343.91453000623</v>
      </c>
      <c r="D12" s="97">
        <f>+C12/C10</f>
        <v>0.85453345250610191</v>
      </c>
      <c r="E12" s="145">
        <f>+E14+E33</f>
        <v>31786.040302426347</v>
      </c>
      <c r="F12" s="97">
        <f>+E12/E10</f>
        <v>0.86207090446304613</v>
      </c>
      <c r="G12" s="97">
        <f>+(+E12-C12)/C12</f>
        <v>-1.7248197556988032E-2</v>
      </c>
      <c r="H12" s="47"/>
    </row>
    <row r="13" spans="2:12" x14ac:dyDescent="0.25">
      <c r="B13" s="26"/>
      <c r="C13" s="112"/>
      <c r="D13" s="27"/>
      <c r="E13" s="112"/>
      <c r="F13" s="27"/>
      <c r="G13" s="43"/>
      <c r="H13" s="47"/>
    </row>
    <row r="14" spans="2:12" ht="13.8" x14ac:dyDescent="0.25">
      <c r="B14" s="61" t="s">
        <v>9</v>
      </c>
      <c r="C14" s="94">
        <f>+C16+C31</f>
        <v>32211.993709656716</v>
      </c>
      <c r="D14" s="23">
        <f>C14/C12</f>
        <v>0.99592130939416357</v>
      </c>
      <c r="E14" s="94">
        <f>+E16+E31</f>
        <v>31662.229409275929</v>
      </c>
      <c r="F14" s="23">
        <f>E14/E12</f>
        <v>0.99610486578471469</v>
      </c>
      <c r="G14" s="97">
        <f>+(+E14-C14)/C14</f>
        <v>-1.7067068413588269E-2</v>
      </c>
      <c r="H14" s="47"/>
    </row>
    <row r="15" spans="2:12" x14ac:dyDescent="0.25">
      <c r="B15" s="61"/>
      <c r="C15" s="90"/>
      <c r="D15" s="97"/>
      <c r="E15" s="90"/>
      <c r="F15" s="97"/>
      <c r="G15" s="97"/>
      <c r="H15" s="47"/>
    </row>
    <row r="16" spans="2:12" x14ac:dyDescent="0.25">
      <c r="B16" s="115" t="s">
        <v>10</v>
      </c>
      <c r="C16" s="116">
        <f>+C17+C27</f>
        <v>32130.414134358616</v>
      </c>
      <c r="D16" s="43">
        <f>+C16/C14</f>
        <v>0.99746741614215439</v>
      </c>
      <c r="E16" s="116">
        <f>+E17+E27</f>
        <v>31596.02479153722</v>
      </c>
      <c r="F16" s="43">
        <f>+E16/E14</f>
        <v>0.99790903486665683</v>
      </c>
      <c r="G16" s="43">
        <f>+(+E16-C16)/C16</f>
        <v>-1.6631884686788008E-2</v>
      </c>
      <c r="H16" s="47"/>
    </row>
    <row r="17" spans="2:9" x14ac:dyDescent="0.25">
      <c r="B17" s="62" t="s">
        <v>11</v>
      </c>
      <c r="C17" s="91">
        <f>SUM(C18:C26)</f>
        <v>32009.663200611976</v>
      </c>
      <c r="D17" s="64">
        <f>+C17/$C$16</f>
        <v>0.99624184944390382</v>
      </c>
      <c r="E17" s="91">
        <f>SUM(E18:E26)</f>
        <v>31347.398692171351</v>
      </c>
      <c r="F17" s="65">
        <f>+E17/$E$16</f>
        <v>0.99213109557274237</v>
      </c>
      <c r="G17" s="98">
        <f>+(+E17-C17)/C17</f>
        <v>-2.0689518171124133E-2</v>
      </c>
      <c r="H17" s="47"/>
      <c r="I17" s="48"/>
    </row>
    <row r="18" spans="2:9" x14ac:dyDescent="0.25">
      <c r="B18" s="63" t="s">
        <v>12</v>
      </c>
      <c r="C18" s="92">
        <f>+'D. Pública Colones'!C18/'D. Pública Colones'!C76</f>
        <v>1825.9698909733106</v>
      </c>
      <c r="D18" s="43">
        <f>C18/$C$17</f>
        <v>5.7044333129328301E-2</v>
      </c>
      <c r="E18" s="93">
        <f>+'D. Pública Colones'!E18/'D. Pública Dólares'!$E$76</f>
        <v>1837.3843346057556</v>
      </c>
      <c r="F18" s="30">
        <f>E18/E14</f>
        <v>5.803079470037148E-2</v>
      </c>
      <c r="G18" s="43">
        <f>+(+E18-C18)/C18</f>
        <v>6.2511674967217958E-3</v>
      </c>
      <c r="H18" s="47"/>
      <c r="I18" s="48"/>
    </row>
    <row r="19" spans="2:9" x14ac:dyDescent="0.25">
      <c r="B19" s="63" t="s">
        <v>13</v>
      </c>
      <c r="C19" s="92">
        <f>+'D. Pública Colones'!C19/'D. Pública Colones'!C76</f>
        <v>1108.8489099626322</v>
      </c>
      <c r="D19" s="43">
        <f t="shared" ref="D19:D21" si="0">C19/$C$17</f>
        <v>3.4641067699251293E-2</v>
      </c>
      <c r="E19" s="93">
        <f>+'D. Pública Colones'!E19/'D. Pública Dólares'!$E$76</f>
        <v>464.61339646227157</v>
      </c>
      <c r="F19" s="30">
        <f>E19/E14</f>
        <v>1.4674058180064732E-2</v>
      </c>
      <c r="G19" s="43">
        <f t="shared" ref="G19:G25" si="1">+(+E19-C19)/C19</f>
        <v>-0.58099485665911976</v>
      </c>
      <c r="H19" s="47"/>
      <c r="I19" s="48"/>
    </row>
    <row r="20" spans="2:9" x14ac:dyDescent="0.25">
      <c r="B20" s="63" t="s">
        <v>14</v>
      </c>
      <c r="C20" s="92">
        <f>+'D. Pública Colones'!C20/'D. Pública Colones'!C76</f>
        <v>99.753269360100006</v>
      </c>
      <c r="D20" s="43">
        <f t="shared" si="0"/>
        <v>3.1163486080726045E-3</v>
      </c>
      <c r="E20" s="93">
        <f>+'D. Pública Colones'!E20/'D. Pública Dólares'!$E$76</f>
        <v>59.606024548099988</v>
      </c>
      <c r="F20" s="30">
        <f>E20/E14</f>
        <v>1.8825593036300059E-3</v>
      </c>
      <c r="G20" s="43">
        <f t="shared" si="1"/>
        <v>-0.40246545370931358</v>
      </c>
      <c r="H20" s="47"/>
      <c r="I20" s="48"/>
    </row>
    <row r="21" spans="2:9" x14ac:dyDescent="0.25">
      <c r="B21" s="63" t="s">
        <v>15</v>
      </c>
      <c r="C21" s="92">
        <f>+'D. Pública Colones'!C21/'D. Pública Colones'!C76</f>
        <v>1950.2743795239692</v>
      </c>
      <c r="D21" s="43">
        <f t="shared" si="0"/>
        <v>6.0927675724082059E-2</v>
      </c>
      <c r="E21" s="93">
        <f>+'D. Pública Colones'!E21/'D. Pública Dólares'!$E$76</f>
        <v>2564.1370107716693</v>
      </c>
      <c r="F21" s="30">
        <f>E21/E14</f>
        <v>8.0984095517306384E-2</v>
      </c>
      <c r="G21" s="43">
        <f t="shared" si="1"/>
        <v>0.31475706069498499</v>
      </c>
      <c r="H21" s="47"/>
      <c r="I21" s="48"/>
    </row>
    <row r="22" spans="2:9" x14ac:dyDescent="0.25">
      <c r="B22" s="63" t="s">
        <v>16</v>
      </c>
      <c r="C22" s="92">
        <v>0</v>
      </c>
      <c r="D22" s="43">
        <f>C22/C14</f>
        <v>0</v>
      </c>
      <c r="E22" s="93">
        <f>+'D. Pública Colones'!E22/'D. Pública Dólares'!$E$76</f>
        <v>0</v>
      </c>
      <c r="F22" s="30">
        <f>E22/E14</f>
        <v>0</v>
      </c>
      <c r="G22" s="43">
        <v>0</v>
      </c>
      <c r="H22" s="47"/>
      <c r="I22" s="48"/>
    </row>
    <row r="23" spans="2:9" x14ac:dyDescent="0.25">
      <c r="B23" s="63" t="s">
        <v>17</v>
      </c>
      <c r="C23" s="92">
        <f>+'D. Pública Colones'!C23/'D. Pública Colones'!C76</f>
        <v>2650.2198097096853</v>
      </c>
      <c r="D23" s="43">
        <f t="shared" ref="D23:D25" si="2">C23/$C$17</f>
        <v>8.2794367222802173E-2</v>
      </c>
      <c r="E23" s="93">
        <f>+'D. Pública Colones'!E23/'D. Pública Dólares'!$E$76</f>
        <v>2531.552190413579</v>
      </c>
      <c r="F23" s="30">
        <f>E23/E14</f>
        <v>7.9954956983285655E-2</v>
      </c>
      <c r="G23" s="43">
        <f t="shared" si="1"/>
        <v>-4.4776519615973127E-2</v>
      </c>
      <c r="H23" s="47"/>
      <c r="I23" s="48"/>
    </row>
    <row r="24" spans="2:9" x14ac:dyDescent="0.25">
      <c r="B24" s="63" t="s">
        <v>18</v>
      </c>
      <c r="C24" s="92">
        <f>+'D. Pública Colones'!C24/'D. Pública Colones'!C76</f>
        <v>6731.0485883399997</v>
      </c>
      <c r="D24" s="43">
        <f t="shared" si="2"/>
        <v>0.21028176854454728</v>
      </c>
      <c r="E24" s="93">
        <f>+'D. Pública Colones'!E24/'D. Pública Dólares'!$E$76</f>
        <v>6188.0458453500005</v>
      </c>
      <c r="F24" s="30">
        <f>E24/E14</f>
        <v>0.19543935979243202</v>
      </c>
      <c r="G24" s="43">
        <f t="shared" si="1"/>
        <v>-8.0671345016083695E-2</v>
      </c>
      <c r="H24" s="47"/>
      <c r="I24" s="48"/>
    </row>
    <row r="25" spans="2:9" x14ac:dyDescent="0.25">
      <c r="B25" s="63" t="s">
        <v>19</v>
      </c>
      <c r="C25" s="92">
        <f>+'D. Pública Colones'!C25/'D. Pública Colones'!C76</f>
        <v>17643.54835274228</v>
      </c>
      <c r="D25" s="43">
        <f t="shared" si="2"/>
        <v>0.55119443907191634</v>
      </c>
      <c r="E25" s="93">
        <f>+'D. Pública Colones'!E25/'D. Pública Dólares'!$E$76</f>
        <v>17702.059890019977</v>
      </c>
      <c r="F25" s="30">
        <f>E25/E14</f>
        <v>0.55909075956710397</v>
      </c>
      <c r="G25" s="43">
        <f t="shared" si="1"/>
        <v>3.3163134822934907E-3</v>
      </c>
      <c r="H25" s="47"/>
      <c r="I25" s="48"/>
    </row>
    <row r="26" spans="2:9" x14ac:dyDescent="0.25">
      <c r="B26" s="63" t="s">
        <v>20</v>
      </c>
      <c r="C26" s="92">
        <f>+'D. Pública Colones'!C26/'D. Pública Dólares'!$C$76</f>
        <v>0</v>
      </c>
      <c r="D26" s="43">
        <f>C26/C14</f>
        <v>0</v>
      </c>
      <c r="E26" s="93">
        <v>0</v>
      </c>
      <c r="F26" s="30">
        <f>E26/E14</f>
        <v>0</v>
      </c>
      <c r="G26" s="43">
        <v>0</v>
      </c>
      <c r="H26" s="47"/>
      <c r="I26" s="48"/>
    </row>
    <row r="27" spans="2:9" x14ac:dyDescent="0.25">
      <c r="B27" s="62" t="s">
        <v>21</v>
      </c>
      <c r="C27" s="91">
        <f>SUM(C28:C29)</f>
        <v>120.75093374664061</v>
      </c>
      <c r="D27" s="64">
        <f>+C27/$C$16</f>
        <v>3.7581505560961869E-3</v>
      </c>
      <c r="E27" s="91">
        <f>SUM(E28:E29)</f>
        <v>248.62609936586958</v>
      </c>
      <c r="F27" s="65">
        <f>+E27/$E$14</f>
        <v>7.8524508224626401E-3</v>
      </c>
      <c r="G27" s="98">
        <f t="shared" ref="G27" si="3">+(+E27-C27)/C27</f>
        <v>1.0589993936406024</v>
      </c>
      <c r="H27" s="47"/>
      <c r="I27" s="48"/>
    </row>
    <row r="28" spans="2:9" x14ac:dyDescent="0.25">
      <c r="B28" s="63" t="s">
        <v>22</v>
      </c>
      <c r="C28" s="92">
        <f>+'D. Pública Colones'!C28/'D. Pública Colones'!C76</f>
        <v>4.8712946266406396</v>
      </c>
      <c r="D28" s="43">
        <f>C28/C27</f>
        <v>4.034167252786286E-2</v>
      </c>
      <c r="E28" s="93">
        <f>+'D. Pública Colones'!E28/'D. Pública Dólares'!$E$76</f>
        <v>137.83122847586961</v>
      </c>
      <c r="F28" s="43">
        <f>E28/E27</f>
        <v>0.55437151943184348</v>
      </c>
      <c r="G28" s="43">
        <f>+(+E28-C28)/C28</f>
        <v>27.294578554555898</v>
      </c>
      <c r="H28" s="47"/>
      <c r="I28" s="48"/>
    </row>
    <row r="29" spans="2:9" x14ac:dyDescent="0.25">
      <c r="B29" s="63" t="s">
        <v>23</v>
      </c>
      <c r="C29" s="92">
        <f>+'D. Pública Colones'!C29/'D. Pública Colones'!C76</f>
        <v>115.87963911999998</v>
      </c>
      <c r="D29" s="43">
        <f>C29/C27</f>
        <v>0.9596583274721372</v>
      </c>
      <c r="E29" s="93">
        <f>+'D. Pública Colones'!E29/'D. Pública Dólares'!$E$76</f>
        <v>110.79487088999997</v>
      </c>
      <c r="F29" s="43">
        <f>E29/E27</f>
        <v>0.44562848056815657</v>
      </c>
      <c r="G29" s="43">
        <f>+(+E29-C29)/C29</f>
        <v>-4.3879738223333964E-2</v>
      </c>
      <c r="H29" s="47"/>
      <c r="I29" s="48"/>
    </row>
    <row r="30" spans="2:9" x14ac:dyDescent="0.25">
      <c r="B30" s="63"/>
      <c r="C30" s="92"/>
      <c r="D30" s="43"/>
      <c r="E30" s="93"/>
      <c r="F30" s="43"/>
      <c r="G30" s="43"/>
      <c r="H30" s="47"/>
      <c r="I30" s="48"/>
    </row>
    <row r="31" spans="2:9" x14ac:dyDescent="0.25">
      <c r="B31" s="115" t="s">
        <v>24</v>
      </c>
      <c r="C31" s="92">
        <f>+'D. Pública Colones'!C31/'D. Pública Colones'!C76</f>
        <v>81.579575298100337</v>
      </c>
      <c r="D31" s="119">
        <f>C31/C14</f>
        <v>2.5325838578455916E-3</v>
      </c>
      <c r="E31" s="92">
        <f>+'D. Pública Colones'!E31/'D. Pública Dólares'!$E$76</f>
        <v>66.204617738710709</v>
      </c>
      <c r="F31" s="119">
        <f>E31/E14</f>
        <v>2.0909651333432342E-3</v>
      </c>
      <c r="G31" s="43">
        <f>+(+E31-C31)/C31</f>
        <v>-0.18846577103653603</v>
      </c>
      <c r="H31" s="47"/>
      <c r="I31" s="48"/>
    </row>
    <row r="32" spans="2:9" x14ac:dyDescent="0.25">
      <c r="B32" s="115"/>
      <c r="C32" s="92"/>
      <c r="D32" s="43"/>
      <c r="E32" s="93"/>
      <c r="F32" s="43"/>
      <c r="G32" s="43"/>
      <c r="H32" s="47"/>
      <c r="I32" s="48"/>
    </row>
    <row r="33" spans="2:10" x14ac:dyDescent="0.25">
      <c r="B33" s="61" t="s">
        <v>25</v>
      </c>
      <c r="C33" s="94">
        <f>+C34</f>
        <v>131.92082034951611</v>
      </c>
      <c r="D33" s="100">
        <f>+C33/$C$12</f>
        <v>4.0786906058365314E-3</v>
      </c>
      <c r="E33" s="94">
        <f>+E34</f>
        <v>123.81089315041844</v>
      </c>
      <c r="F33" s="100">
        <f>+E33/$E$10</f>
        <v>3.3578818759759576E-3</v>
      </c>
      <c r="G33" s="97">
        <f>+(+E33-C33)/C33</f>
        <v>-6.1475718371148048E-2</v>
      </c>
      <c r="H33" s="47"/>
      <c r="I33" s="48"/>
    </row>
    <row r="34" spans="2:10" x14ac:dyDescent="0.25">
      <c r="B34" s="115" t="s">
        <v>26</v>
      </c>
      <c r="C34" s="92">
        <f>+'D. Pública Colones'!C34/'D. Pública Colones'!C76</f>
        <v>131.92082034951611</v>
      </c>
      <c r="D34" s="117">
        <f>+C34/$C$33</f>
        <v>1</v>
      </c>
      <c r="E34" s="92">
        <f>+'D. Pública Colones'!E34/'D. Pública Dólares'!E76</f>
        <v>123.81089315041844</v>
      </c>
      <c r="F34" s="117">
        <f>+E34/$E$33</f>
        <v>1</v>
      </c>
      <c r="G34" s="43">
        <f>+(+E34-C34)/C34</f>
        <v>-6.1475718371148048E-2</v>
      </c>
      <c r="H34" s="47"/>
      <c r="I34" s="48"/>
    </row>
    <row r="35" spans="2:10" x14ac:dyDescent="0.25">
      <c r="B35" s="31"/>
      <c r="C35" s="90"/>
      <c r="D35" s="97"/>
      <c r="E35" s="94"/>
      <c r="F35" s="32"/>
      <c r="G35" s="43"/>
      <c r="H35" s="47"/>
      <c r="I35" s="48"/>
    </row>
    <row r="36" spans="2:10" ht="13.8" x14ac:dyDescent="0.25">
      <c r="B36" s="19" t="s">
        <v>27</v>
      </c>
      <c r="C36" s="90">
        <f>SUM(C37:C38)</f>
        <v>2353.0989328303326</v>
      </c>
      <c r="D36" s="100">
        <f>C36/C10</f>
        <v>6.2169399850919675E-2</v>
      </c>
      <c r="E36" s="94">
        <f>SUM(E37:E38)</f>
        <v>1957.8158228866098</v>
      </c>
      <c r="F36" s="44">
        <f>+E36/E10</f>
        <v>5.3098027975478544E-2</v>
      </c>
      <c r="G36" s="97">
        <f>+(+E36-C36)/C36</f>
        <v>-0.16798405899078458</v>
      </c>
      <c r="H36" s="47"/>
      <c r="I36" s="48"/>
    </row>
    <row r="37" spans="2:10" x14ac:dyDescent="0.25">
      <c r="B37" s="63" t="s">
        <v>28</v>
      </c>
      <c r="C37" s="92">
        <f>+'D. Pública Colones'!C37/'D. Pública Colones'!C76</f>
        <v>2241.7238448589087</v>
      </c>
      <c r="D37" s="99">
        <f>C37/C36</f>
        <v>0.95266876100383047</v>
      </c>
      <c r="E37" s="93">
        <f>+'D. Pública Colones'!E37/'D. Pública Dólares'!$E$76</f>
        <v>1858.5982334463904</v>
      </c>
      <c r="F37" s="30">
        <f>E37/E36</f>
        <v>0.94932230688894281</v>
      </c>
      <c r="G37" s="43">
        <f>+(+E37-C37)/C37</f>
        <v>-0.17090669410113349</v>
      </c>
      <c r="H37" s="47"/>
      <c r="I37" s="48"/>
    </row>
    <row r="38" spans="2:10" ht="13.8" x14ac:dyDescent="0.25">
      <c r="B38" s="63" t="s">
        <v>56</v>
      </c>
      <c r="C38" s="92">
        <f>+'D. Pública Colones'!C38/'D. Pública Colones'!C76</f>
        <v>111.37508797142392</v>
      </c>
      <c r="D38" s="99">
        <f>C38/C36</f>
        <v>4.733123899616952E-2</v>
      </c>
      <c r="E38" s="93">
        <f>+'D. Pública Colones'!E38/'D. Pública Dólares'!$E$76</f>
        <v>99.217589440219342</v>
      </c>
      <c r="F38" s="30">
        <f>E38/E36</f>
        <v>5.0677693111057104E-2</v>
      </c>
      <c r="G38" s="43">
        <f>+(+E38-C38)/C38</f>
        <v>-0.10915814975000418</v>
      </c>
      <c r="H38" s="47"/>
      <c r="I38" s="48"/>
    </row>
    <row r="39" spans="2:10" x14ac:dyDescent="0.25">
      <c r="B39" s="63" t="s">
        <v>57</v>
      </c>
      <c r="C39" s="92">
        <f>+'D. Pública Colones'!C39/'D. Pública Dólares'!$C$76</f>
        <v>0</v>
      </c>
      <c r="D39" s="99">
        <f>C39/C37</f>
        <v>0</v>
      </c>
      <c r="E39" s="93">
        <f>+'D. Pública Colones'!E39/'D. Pública Dólares'!$E$76</f>
        <v>0</v>
      </c>
      <c r="F39" s="30">
        <f>E39/E36</f>
        <v>0</v>
      </c>
      <c r="G39" s="43"/>
      <c r="H39" s="47"/>
      <c r="I39" s="48"/>
    </row>
    <row r="40" spans="2:10" x14ac:dyDescent="0.25">
      <c r="B40" s="63"/>
      <c r="C40" s="92"/>
      <c r="D40" s="99"/>
      <c r="E40" s="93"/>
      <c r="F40" s="30"/>
      <c r="G40" s="43"/>
      <c r="H40" s="47"/>
      <c r="I40" s="48"/>
    </row>
    <row r="41" spans="2:10" x14ac:dyDescent="0.25">
      <c r="B41" s="19" t="s">
        <v>29</v>
      </c>
      <c r="C41" s="90">
        <f>+'D. Pública Colones'!C41/'D. Pública Dólares'!$C$76</f>
        <v>3152.7798192763767</v>
      </c>
      <c r="D41" s="100">
        <f>+C41/$C$10</f>
        <v>8.3297147642978492E-2</v>
      </c>
      <c r="E41" s="90">
        <f>+'D. Pública Colones'!E41/'D. Pública Dólares'!$E$76</f>
        <v>3127.8676944635131</v>
      </c>
      <c r="F41" s="100">
        <f>+E41/$E$10</f>
        <v>8.483106756147521E-2</v>
      </c>
      <c r="G41" s="97">
        <f>+(+E41-C41)/C41</f>
        <v>-7.9016379959515777E-3</v>
      </c>
      <c r="H41" s="47"/>
      <c r="I41" s="48"/>
    </row>
    <row r="42" spans="2:10" x14ac:dyDescent="0.2">
      <c r="B42" s="28"/>
      <c r="C42" s="103"/>
      <c r="D42" s="101"/>
      <c r="E42" s="96"/>
      <c r="F42" s="33"/>
      <c r="G42" s="43"/>
      <c r="H42" s="47"/>
      <c r="I42" s="53"/>
    </row>
    <row r="43" spans="2:10" x14ac:dyDescent="0.25">
      <c r="B43" s="24" t="s">
        <v>30</v>
      </c>
      <c r="C43" s="90">
        <f>C68+C64+C45</f>
        <v>12328.079983217332</v>
      </c>
      <c r="D43" s="97">
        <f>+C43/C8</f>
        <v>0.2456875746412962</v>
      </c>
      <c r="E43" s="90">
        <f>E68+E64+E45</f>
        <v>14167.988387063799</v>
      </c>
      <c r="F43" s="23">
        <f>E43/E8</f>
        <v>0.27758754457014795</v>
      </c>
      <c r="G43" s="97">
        <f>+(+E43-C43)/C43</f>
        <v>0.14924533312171895</v>
      </c>
      <c r="H43" s="47"/>
      <c r="I43" s="53"/>
      <c r="J43" s="163"/>
    </row>
    <row r="44" spans="2:10" x14ac:dyDescent="0.25">
      <c r="B44" s="26"/>
      <c r="C44" s="90"/>
      <c r="D44" s="97"/>
      <c r="E44" s="94"/>
      <c r="F44" s="23"/>
      <c r="G44" s="97"/>
      <c r="H44" s="47"/>
      <c r="I44" s="53"/>
    </row>
    <row r="45" spans="2:10" x14ac:dyDescent="0.25">
      <c r="B45" s="19" t="s">
        <v>8</v>
      </c>
      <c r="C45" s="90">
        <f>+C47+C57+C61</f>
        <v>9729.8762819357744</v>
      </c>
      <c r="D45" s="97">
        <f>+C45/C43</f>
        <v>0.78924506453408905</v>
      </c>
      <c r="E45" s="90">
        <f>+E47+E57+E61</f>
        <v>11452.762937598116</v>
      </c>
      <c r="F45" s="97">
        <f>+E45/E43</f>
        <v>0.80835490718323555</v>
      </c>
      <c r="G45" s="97">
        <f>+(+E45-C45)/C45</f>
        <v>0.17707179472168691</v>
      </c>
      <c r="H45" s="47"/>
      <c r="I45" s="53"/>
    </row>
    <row r="46" spans="2:10" x14ac:dyDescent="0.25">
      <c r="B46" s="26"/>
      <c r="C46" s="90"/>
      <c r="D46" s="97"/>
      <c r="E46" s="90"/>
      <c r="F46" s="23"/>
      <c r="G46" s="97"/>
      <c r="H46" s="47"/>
      <c r="I46" s="53"/>
    </row>
    <row r="47" spans="2:10" ht="13.8" x14ac:dyDescent="0.25">
      <c r="B47" s="61" t="s">
        <v>9</v>
      </c>
      <c r="C47" s="90">
        <f>+C49+C54</f>
        <v>9601.5060608257736</v>
      </c>
      <c r="D47" s="97">
        <f>+C47/C45</f>
        <v>0.98680659266466419</v>
      </c>
      <c r="E47" s="90">
        <f>+E49+E54</f>
        <v>11324.734670992122</v>
      </c>
      <c r="F47" s="97">
        <f>+E47/E45</f>
        <v>0.98882118949780307</v>
      </c>
      <c r="G47" s="97">
        <f>+(+E47-C47)/C47</f>
        <v>0.17947482397549441</v>
      </c>
      <c r="H47" s="47"/>
      <c r="I47" s="53"/>
    </row>
    <row r="48" spans="2:10" x14ac:dyDescent="0.25">
      <c r="B48" s="61"/>
      <c r="C48" s="90"/>
      <c r="D48" s="97"/>
      <c r="E48" s="94"/>
      <c r="F48" s="23"/>
      <c r="G48" s="97"/>
      <c r="H48" s="47"/>
      <c r="I48" s="53"/>
    </row>
    <row r="49" spans="2:10" x14ac:dyDescent="0.25">
      <c r="B49" s="115" t="s">
        <v>10</v>
      </c>
      <c r="C49" s="92">
        <f>+C50+C51+C52</f>
        <v>9601.5060608257736</v>
      </c>
      <c r="D49" s="43">
        <f>C49/C47</f>
        <v>1</v>
      </c>
      <c r="E49" s="93">
        <f>SUM(E50:E52)</f>
        <v>11324.734670992122</v>
      </c>
      <c r="F49" s="43">
        <f>E49/E47</f>
        <v>1</v>
      </c>
      <c r="G49" s="43">
        <f>+(+E49-C49)/C49</f>
        <v>0.17947482397549441</v>
      </c>
      <c r="H49" s="47"/>
      <c r="I49" s="53"/>
    </row>
    <row r="50" spans="2:10" x14ac:dyDescent="0.2">
      <c r="B50" s="63" t="s">
        <v>31</v>
      </c>
      <c r="C50" s="139">
        <v>427.08976294579787</v>
      </c>
      <c r="D50" s="99">
        <f>C50/C49</f>
        <v>4.4481538650309009E-2</v>
      </c>
      <c r="E50" s="139">
        <v>448.53709519212276</v>
      </c>
      <c r="F50" s="30">
        <f>E50/E49</f>
        <v>3.9606852453773905E-2</v>
      </c>
      <c r="G50" s="43">
        <f>+(+E50-C50)/C50</f>
        <v>5.0217387788446664E-2</v>
      </c>
      <c r="H50" s="47"/>
      <c r="I50" s="5"/>
    </row>
    <row r="51" spans="2:10" x14ac:dyDescent="0.2">
      <c r="B51" s="63" t="s">
        <v>32</v>
      </c>
      <c r="C51" s="139">
        <v>5500</v>
      </c>
      <c r="D51" s="99">
        <f>C51/C49</f>
        <v>0.5728268008328451</v>
      </c>
      <c r="E51" s="139">
        <v>5500</v>
      </c>
      <c r="F51" s="30">
        <f>E51/E49</f>
        <v>0.48566259252749128</v>
      </c>
      <c r="G51" s="43">
        <f t="shared" ref="G51:G52" si="4">+(+E51-C51)/C51</f>
        <v>0</v>
      </c>
      <c r="H51" s="49"/>
      <c r="I51" s="48"/>
    </row>
    <row r="52" spans="2:10" x14ac:dyDescent="0.2">
      <c r="B52" s="63" t="s">
        <v>33</v>
      </c>
      <c r="C52" s="139">
        <v>3674.4162978799759</v>
      </c>
      <c r="D52" s="99">
        <f>C52/C49</f>
        <v>0.38269166051684594</v>
      </c>
      <c r="E52" s="139">
        <v>5376.1975757999999</v>
      </c>
      <c r="F52" s="30">
        <f>E52/E49</f>
        <v>0.47473055501873485</v>
      </c>
      <c r="G52" s="43">
        <f t="shared" si="4"/>
        <v>0.46314329677393901</v>
      </c>
      <c r="H52" s="47"/>
      <c r="I52" s="48"/>
    </row>
    <row r="53" spans="2:10" x14ac:dyDescent="0.25">
      <c r="B53" s="10"/>
      <c r="C53" s="92"/>
      <c r="D53" s="99"/>
      <c r="E53" s="92"/>
      <c r="F53" s="30"/>
      <c r="G53" s="43"/>
      <c r="H53" s="47"/>
      <c r="I53" s="48"/>
    </row>
    <row r="54" spans="2:10" x14ac:dyDescent="0.25">
      <c r="B54" s="115" t="s">
        <v>24</v>
      </c>
      <c r="C54" s="92">
        <v>0</v>
      </c>
      <c r="D54" s="99">
        <f>+C54/C47</f>
        <v>0</v>
      </c>
      <c r="E54" s="92">
        <v>0</v>
      </c>
      <c r="F54" s="99">
        <f>+E54/E47</f>
        <v>0</v>
      </c>
      <c r="G54" s="43">
        <v>0</v>
      </c>
      <c r="H54" s="47"/>
      <c r="I54" s="48"/>
    </row>
    <row r="55" spans="2:10" x14ac:dyDescent="0.25">
      <c r="B55" s="63" t="s">
        <v>33</v>
      </c>
      <c r="C55" s="143">
        <v>0</v>
      </c>
      <c r="D55" s="30">
        <v>0</v>
      </c>
      <c r="E55" s="92">
        <v>0</v>
      </c>
      <c r="F55" s="30">
        <v>0</v>
      </c>
      <c r="G55" s="43">
        <v>0</v>
      </c>
      <c r="H55" s="47"/>
      <c r="I55" s="48"/>
    </row>
    <row r="56" spans="2:10" x14ac:dyDescent="0.25">
      <c r="B56" s="10"/>
      <c r="C56" s="92"/>
      <c r="D56" s="99"/>
      <c r="E56" s="92"/>
      <c r="F56" s="30"/>
      <c r="G56" s="43"/>
      <c r="H56" s="47"/>
      <c r="I56" s="48"/>
    </row>
    <row r="57" spans="2:10" x14ac:dyDescent="0.25">
      <c r="B57" s="61" t="s">
        <v>34</v>
      </c>
      <c r="C57" s="90">
        <f>+C58+C59</f>
        <v>128.37022111000007</v>
      </c>
      <c r="D57" s="100">
        <f>+C57/C45</f>
        <v>1.3193407335335677E-2</v>
      </c>
      <c r="E57" s="90">
        <f>+E58+E59</f>
        <v>124.42044924999996</v>
      </c>
      <c r="F57" s="100">
        <f>+E57/E45</f>
        <v>1.0863793298431228E-2</v>
      </c>
      <c r="G57" s="43">
        <f>+(+E57-C57)/C57</f>
        <v>-3.0768599024345093E-2</v>
      </c>
      <c r="H57" s="47"/>
      <c r="I57" s="48"/>
    </row>
    <row r="58" spans="2:10" x14ac:dyDescent="0.25">
      <c r="B58" s="63" t="s">
        <v>31</v>
      </c>
      <c r="C58" s="92">
        <v>6.3413740000000001</v>
      </c>
      <c r="D58" s="30">
        <f>+C58/$E$57</f>
        <v>5.096729708199476E-2</v>
      </c>
      <c r="E58" s="93">
        <v>5.3657779999999997</v>
      </c>
      <c r="F58" s="30">
        <f>+E58/$E$57</f>
        <v>4.312617445399556E-2</v>
      </c>
      <c r="G58" s="43">
        <f t="shared" ref="G58:G59" si="5">+(+E58-C58)/C58</f>
        <v>-0.15384615384615391</v>
      </c>
      <c r="H58" s="47"/>
      <c r="I58" s="158"/>
      <c r="J58" s="154"/>
    </row>
    <row r="59" spans="2:10" x14ac:dyDescent="0.25">
      <c r="B59" s="63" t="s">
        <v>33</v>
      </c>
      <c r="C59" s="92">
        <v>122.02884711000007</v>
      </c>
      <c r="D59" s="30">
        <f>+C59/$E$57</f>
        <v>0.98077806217212404</v>
      </c>
      <c r="E59" s="93">
        <v>119.05467124999996</v>
      </c>
      <c r="F59" s="30">
        <f>+E59/$E$57</f>
        <v>0.95687382554600442</v>
      </c>
      <c r="G59" s="43">
        <f t="shared" si="5"/>
        <v>-2.4372727682325103E-2</v>
      </c>
      <c r="H59" s="47"/>
      <c r="I59" s="48"/>
    </row>
    <row r="60" spans="2:10" x14ac:dyDescent="0.25">
      <c r="B60" s="10"/>
      <c r="C60" s="92"/>
      <c r="D60" s="99"/>
      <c r="E60" s="92"/>
      <c r="F60" s="30"/>
      <c r="G60" s="43"/>
      <c r="H60" s="47"/>
      <c r="I60" s="48"/>
    </row>
    <row r="61" spans="2:10" x14ac:dyDescent="0.25">
      <c r="B61" s="61" t="s">
        <v>25</v>
      </c>
      <c r="C61" s="94">
        <f>+C62</f>
        <v>0</v>
      </c>
      <c r="D61" s="100">
        <f>+C61/$E$45</f>
        <v>0</v>
      </c>
      <c r="E61" s="94">
        <f>+E62</f>
        <v>3.6078173559944995</v>
      </c>
      <c r="F61" s="100">
        <f>+E61/$E$45</f>
        <v>3.1501720376577829E-4</v>
      </c>
      <c r="G61" s="97">
        <v>1</v>
      </c>
      <c r="H61" s="47"/>
      <c r="I61" s="48"/>
    </row>
    <row r="62" spans="2:10" x14ac:dyDescent="0.25">
      <c r="B62" s="115" t="s">
        <v>26</v>
      </c>
      <c r="C62" s="92">
        <v>0</v>
      </c>
      <c r="D62" s="99">
        <v>0</v>
      </c>
      <c r="E62" s="92">
        <v>3.6078173559944995</v>
      </c>
      <c r="F62" s="30">
        <f>+E62/$E$61</f>
        <v>1</v>
      </c>
      <c r="G62" s="43">
        <v>1</v>
      </c>
      <c r="H62" s="47"/>
      <c r="I62" s="48"/>
    </row>
    <row r="63" spans="2:10" x14ac:dyDescent="0.25">
      <c r="B63" s="10"/>
      <c r="C63" s="92"/>
      <c r="D63" s="99"/>
      <c r="E63" s="92"/>
      <c r="F63" s="30"/>
      <c r="G63" s="43"/>
      <c r="H63" s="47"/>
      <c r="I63" s="48"/>
    </row>
    <row r="64" spans="2:10" x14ac:dyDescent="0.25">
      <c r="B64" s="19" t="s">
        <v>45</v>
      </c>
      <c r="C64" s="90">
        <f>SUM(C65:C66)</f>
        <v>231.68517396473001</v>
      </c>
      <c r="D64" s="100">
        <f>C64/C43</f>
        <v>1.8793289326491356E-2</v>
      </c>
      <c r="E64" s="90">
        <f>SUM(E65:E66)</f>
        <v>690.96252044589994</v>
      </c>
      <c r="F64" s="100">
        <f>E64/E43</f>
        <v>4.8769274901212446E-2</v>
      </c>
      <c r="G64" s="97">
        <f>+(+E64-C64)/C64</f>
        <v>1.9823337791614013</v>
      </c>
      <c r="H64" s="47"/>
      <c r="I64" s="48"/>
    </row>
    <row r="65" spans="2:199" x14ac:dyDescent="0.25">
      <c r="B65" s="63" t="s">
        <v>31</v>
      </c>
      <c r="C65" s="140">
        <v>6.9028713399999999</v>
      </c>
      <c r="D65" s="99">
        <f>C65/C64</f>
        <v>2.9794186748655919E-2</v>
      </c>
      <c r="E65" s="140">
        <v>4.5790545700000003</v>
      </c>
      <c r="F65" s="30">
        <f>E65/E64</f>
        <v>6.6270664971017409E-3</v>
      </c>
      <c r="G65" s="43">
        <f>+(+E65-C65)/C65</f>
        <v>-0.33664494896988761</v>
      </c>
      <c r="H65" s="47"/>
      <c r="I65" s="48"/>
    </row>
    <row r="66" spans="2:199" x14ac:dyDescent="0.25">
      <c r="B66" s="63" t="s">
        <v>33</v>
      </c>
      <c r="C66" s="140">
        <v>224.78230262473002</v>
      </c>
      <c r="D66" s="99">
        <f>C66/C64</f>
        <v>0.97020581325134414</v>
      </c>
      <c r="E66" s="139">
        <v>686.3834658758999</v>
      </c>
      <c r="F66" s="30">
        <f>E66/E64</f>
        <v>0.99337293350289824</v>
      </c>
      <c r="G66" s="43">
        <f>+(+E66-C66)/C66</f>
        <v>2.0535476230164109</v>
      </c>
      <c r="H66" s="47"/>
      <c r="I66" s="48"/>
    </row>
    <row r="67" spans="2:199" x14ac:dyDescent="0.25">
      <c r="B67" s="10"/>
      <c r="C67" s="92"/>
      <c r="D67" s="99"/>
      <c r="E67" s="92"/>
      <c r="F67" s="21"/>
      <c r="G67" s="43"/>
      <c r="H67" s="47"/>
      <c r="I67" s="48"/>
    </row>
    <row r="68" spans="2:199" ht="13.8" x14ac:dyDescent="0.25">
      <c r="B68" s="19" t="s">
        <v>36</v>
      </c>
      <c r="C68" s="90">
        <f>SUM(C69:C73)</f>
        <v>2366.5185273168281</v>
      </c>
      <c r="D68" s="100">
        <f>C68/C43</f>
        <v>0.19196164613941966</v>
      </c>
      <c r="E68" s="90">
        <f>SUM(E69:E73)</f>
        <v>2024.2629290197824</v>
      </c>
      <c r="F68" s="100">
        <f>E68/E43</f>
        <v>0.14287581791555198</v>
      </c>
      <c r="G68" s="97">
        <f>+(+E68-C68)/C68</f>
        <v>-0.14462409414774244</v>
      </c>
      <c r="H68" s="47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8"/>
      <c r="CA68" s="48"/>
      <c r="CB68" s="48"/>
      <c r="CC68" s="48"/>
      <c r="CD68" s="48"/>
      <c r="CE68" s="48"/>
      <c r="CF68" s="48"/>
      <c r="CG68" s="48"/>
      <c r="CH68" s="48"/>
      <c r="CI68" s="48"/>
      <c r="CJ68" s="48"/>
      <c r="CK68" s="48"/>
      <c r="CL68" s="48"/>
      <c r="CM68" s="48"/>
      <c r="CN68" s="48"/>
      <c r="CO68" s="48"/>
      <c r="CP68" s="48"/>
      <c r="CQ68" s="48"/>
      <c r="CR68" s="48"/>
      <c r="CS68" s="48"/>
      <c r="CT68" s="48"/>
      <c r="CU68" s="48"/>
      <c r="CV68" s="48"/>
      <c r="CW68" s="48"/>
      <c r="CX68" s="48"/>
      <c r="CY68" s="48"/>
      <c r="CZ68" s="48"/>
      <c r="DA68" s="48"/>
      <c r="DB68" s="48"/>
      <c r="DC68" s="48"/>
      <c r="DD68" s="48"/>
      <c r="DE68" s="48"/>
      <c r="DF68" s="48"/>
      <c r="DG68" s="48"/>
      <c r="DH68" s="48"/>
      <c r="DI68" s="48"/>
      <c r="DJ68" s="48"/>
      <c r="DK68" s="48"/>
      <c r="DL68" s="48"/>
      <c r="DM68" s="48"/>
      <c r="DN68" s="48"/>
      <c r="DO68" s="48"/>
      <c r="DP68" s="48"/>
      <c r="DQ68" s="48"/>
      <c r="DR68" s="48"/>
      <c r="DS68" s="48"/>
      <c r="DT68" s="48"/>
      <c r="DU68" s="48"/>
      <c r="DV68" s="48"/>
      <c r="DW68" s="48"/>
      <c r="DX68" s="48"/>
      <c r="DY68" s="48"/>
      <c r="DZ68" s="48"/>
      <c r="EA68" s="48"/>
      <c r="EB68" s="48"/>
      <c r="EC68" s="48"/>
      <c r="ED68" s="48"/>
      <c r="EE68" s="48"/>
      <c r="EF68" s="48"/>
      <c r="EG68" s="48"/>
      <c r="EH68" s="48"/>
      <c r="EI68" s="48"/>
      <c r="EJ68" s="48"/>
      <c r="EK68" s="48"/>
      <c r="EL68" s="48"/>
      <c r="EM68" s="48"/>
      <c r="EN68" s="48"/>
      <c r="EO68" s="48"/>
      <c r="EP68" s="48"/>
      <c r="EQ68" s="48"/>
      <c r="ER68" s="48"/>
      <c r="ES68" s="48"/>
      <c r="ET68" s="48"/>
      <c r="EU68" s="48"/>
      <c r="EV68" s="48"/>
      <c r="EW68" s="48"/>
      <c r="EX68" s="48"/>
      <c r="EY68" s="48"/>
      <c r="EZ68" s="48"/>
      <c r="FA68" s="48"/>
      <c r="FB68" s="48"/>
      <c r="FC68" s="48"/>
      <c r="FD68" s="48"/>
      <c r="FE68" s="48"/>
      <c r="FF68" s="48"/>
      <c r="FG68" s="48"/>
      <c r="FH68" s="48"/>
      <c r="FI68" s="48"/>
      <c r="FJ68" s="48"/>
      <c r="FK68" s="48"/>
      <c r="FL68" s="48"/>
      <c r="FM68" s="48"/>
      <c r="FN68" s="48"/>
      <c r="FO68" s="48"/>
      <c r="FP68" s="48"/>
      <c r="FQ68" s="48"/>
      <c r="FR68" s="48"/>
      <c r="FS68" s="48"/>
      <c r="FT68" s="48"/>
      <c r="FU68" s="48"/>
      <c r="FV68" s="48"/>
      <c r="FW68" s="48"/>
      <c r="FX68" s="48"/>
      <c r="FY68" s="48"/>
      <c r="FZ68" s="48"/>
      <c r="GA68" s="48"/>
      <c r="GB68" s="48"/>
      <c r="GC68" s="48"/>
      <c r="GD68" s="48"/>
      <c r="GE68" s="48"/>
      <c r="GF68" s="48"/>
      <c r="GG68" s="48"/>
      <c r="GH68" s="48"/>
      <c r="GI68" s="48"/>
      <c r="GJ68" s="48"/>
      <c r="GK68" s="48"/>
      <c r="GL68" s="48"/>
      <c r="GM68" s="48"/>
      <c r="GN68" s="48"/>
      <c r="GO68" s="48"/>
      <c r="GP68" s="48"/>
      <c r="GQ68" s="48"/>
    </row>
    <row r="69" spans="2:199" x14ac:dyDescent="0.2">
      <c r="B69" s="63" t="s">
        <v>31</v>
      </c>
      <c r="C69" s="139">
        <v>215.75669898062435</v>
      </c>
      <c r="D69" s="99">
        <f>C69/C68</f>
        <v>9.1170509121367621E-2</v>
      </c>
      <c r="E69" s="139">
        <v>173.39751687642726</v>
      </c>
      <c r="F69" s="43">
        <f>E69/E68</f>
        <v>8.5659582256141148E-2</v>
      </c>
      <c r="G69" s="43">
        <f>+(+E69-C69)/C69</f>
        <v>-0.19632846768758305</v>
      </c>
      <c r="H69" s="47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8"/>
      <c r="CA69" s="48"/>
      <c r="CB69" s="48"/>
      <c r="CC69" s="48"/>
      <c r="CD69" s="48"/>
      <c r="CE69" s="48"/>
      <c r="CF69" s="48"/>
      <c r="CG69" s="48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48"/>
      <c r="CY69" s="48"/>
      <c r="CZ69" s="48"/>
      <c r="DA69" s="48"/>
      <c r="DB69" s="48"/>
      <c r="DC69" s="48"/>
      <c r="DD69" s="48"/>
      <c r="DE69" s="48"/>
      <c r="DF69" s="48"/>
      <c r="DG69" s="48"/>
      <c r="DH69" s="48"/>
      <c r="DI69" s="48"/>
      <c r="DJ69" s="48"/>
      <c r="DK69" s="48"/>
      <c r="DL69" s="48"/>
      <c r="DM69" s="48"/>
      <c r="DN69" s="48"/>
      <c r="DO69" s="48"/>
      <c r="DP69" s="48"/>
      <c r="DQ69" s="48"/>
      <c r="DR69" s="48"/>
      <c r="DS69" s="48"/>
      <c r="DT69" s="48"/>
      <c r="DU69" s="48"/>
      <c r="DV69" s="48"/>
      <c r="DW69" s="48"/>
      <c r="DX69" s="48"/>
      <c r="DY69" s="48"/>
      <c r="DZ69" s="48"/>
      <c r="EA69" s="48"/>
      <c r="EB69" s="48"/>
      <c r="EC69" s="48"/>
      <c r="ED69" s="48"/>
      <c r="EE69" s="48"/>
      <c r="EF69" s="48"/>
      <c r="EG69" s="48"/>
      <c r="EH69" s="48"/>
      <c r="EI69" s="48"/>
      <c r="EJ69" s="48"/>
      <c r="EK69" s="48"/>
      <c r="EL69" s="48"/>
      <c r="EM69" s="48"/>
      <c r="EN69" s="48"/>
      <c r="EO69" s="48"/>
      <c r="EP69" s="48"/>
      <c r="EQ69" s="48"/>
      <c r="ER69" s="48"/>
      <c r="ES69" s="48"/>
      <c r="ET69" s="48"/>
      <c r="EU69" s="48"/>
      <c r="EV69" s="48"/>
      <c r="EW69" s="48"/>
      <c r="EX69" s="48"/>
      <c r="EY69" s="48"/>
      <c r="EZ69" s="48"/>
      <c r="FA69" s="48"/>
      <c r="FB69" s="48"/>
      <c r="FC69" s="48"/>
      <c r="FD69" s="48"/>
      <c r="FE69" s="48"/>
      <c r="FF69" s="48"/>
      <c r="FG69" s="48"/>
      <c r="FH69" s="48"/>
      <c r="FI69" s="48"/>
      <c r="FJ69" s="48"/>
      <c r="FK69" s="48"/>
      <c r="FL69" s="48"/>
      <c r="FM69" s="48"/>
      <c r="FN69" s="48"/>
      <c r="FO69" s="48"/>
      <c r="FP69" s="48"/>
      <c r="FQ69" s="48"/>
      <c r="FR69" s="48"/>
      <c r="FS69" s="48"/>
      <c r="FT69" s="48"/>
      <c r="FU69" s="48"/>
      <c r="FV69" s="48"/>
      <c r="FW69" s="48"/>
      <c r="FX69" s="48"/>
      <c r="FY69" s="48"/>
      <c r="FZ69" s="48"/>
      <c r="GA69" s="48"/>
      <c r="GB69" s="48"/>
      <c r="GC69" s="48"/>
      <c r="GD69" s="48"/>
      <c r="GE69" s="48"/>
      <c r="GF69" s="48"/>
      <c r="GG69" s="48"/>
      <c r="GH69" s="48"/>
      <c r="GI69" s="48"/>
      <c r="GJ69" s="48"/>
      <c r="GK69" s="48"/>
      <c r="GL69" s="48"/>
      <c r="GM69" s="48"/>
      <c r="GN69" s="48"/>
      <c r="GO69" s="48"/>
      <c r="GP69" s="48"/>
      <c r="GQ69" s="48"/>
    </row>
    <row r="70" spans="2:199" x14ac:dyDescent="0.2">
      <c r="B70" s="63" t="s">
        <v>32</v>
      </c>
      <c r="C70" s="139">
        <v>982.76700000000005</v>
      </c>
      <c r="D70" s="99">
        <f>C70/C68</f>
        <v>0.41527965602461042</v>
      </c>
      <c r="E70" s="139">
        <v>800</v>
      </c>
      <c r="F70" s="43">
        <f>E70/E68</f>
        <v>0.39520557756169922</v>
      </c>
      <c r="G70" s="43">
        <f t="shared" ref="G70:G72" si="6">+(+E70-C70)/C70</f>
        <v>-0.18597185294174515</v>
      </c>
      <c r="H70" s="59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8"/>
      <c r="CA70" s="48"/>
      <c r="CB70" s="48"/>
      <c r="CC70" s="48"/>
      <c r="CD70" s="48"/>
      <c r="CE70" s="48"/>
      <c r="CF70" s="48"/>
      <c r="CG70" s="48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48"/>
      <c r="CY70" s="48"/>
      <c r="CZ70" s="48"/>
      <c r="DA70" s="48"/>
      <c r="DB70" s="48"/>
      <c r="DC70" s="48"/>
      <c r="DD70" s="48"/>
      <c r="DE70" s="48"/>
      <c r="DF70" s="48"/>
      <c r="DG70" s="48"/>
      <c r="DH70" s="48"/>
      <c r="DI70" s="48"/>
      <c r="DJ70" s="48"/>
      <c r="DK70" s="48"/>
      <c r="DL70" s="48"/>
      <c r="DM70" s="48"/>
      <c r="DN70" s="48"/>
      <c r="DO70" s="48"/>
      <c r="DP70" s="48"/>
      <c r="DQ70" s="48"/>
      <c r="DR70" s="48"/>
      <c r="DS70" s="48"/>
      <c r="DT70" s="48"/>
      <c r="DU70" s="48"/>
      <c r="DV70" s="48"/>
      <c r="DW70" s="48"/>
      <c r="DX70" s="48"/>
      <c r="DY70" s="48"/>
      <c r="DZ70" s="48"/>
      <c r="EA70" s="48"/>
      <c r="EB70" s="48"/>
      <c r="EC70" s="48"/>
      <c r="ED70" s="48"/>
      <c r="EE70" s="48"/>
      <c r="EF70" s="48"/>
      <c r="EG70" s="48"/>
      <c r="EH70" s="48"/>
      <c r="EI70" s="48"/>
      <c r="EJ70" s="48"/>
      <c r="EK70" s="48"/>
      <c r="EL70" s="48"/>
      <c r="EM70" s="48"/>
      <c r="EN70" s="48"/>
      <c r="EO70" s="48"/>
      <c r="EP70" s="48"/>
      <c r="EQ70" s="48"/>
      <c r="ER70" s="48"/>
      <c r="ES70" s="48"/>
      <c r="ET70" s="48"/>
      <c r="EU70" s="48"/>
      <c r="EV70" s="48"/>
      <c r="EW70" s="48"/>
      <c r="EX70" s="48"/>
      <c r="EY70" s="48"/>
      <c r="EZ70" s="48"/>
      <c r="FA70" s="48"/>
      <c r="FB70" s="48"/>
      <c r="FC70" s="48"/>
      <c r="FD70" s="48"/>
      <c r="FE70" s="48"/>
      <c r="FF70" s="48"/>
      <c r="FG70" s="48"/>
      <c r="FH70" s="48"/>
      <c r="FI70" s="48"/>
      <c r="FJ70" s="48"/>
      <c r="FK70" s="48"/>
      <c r="FL70" s="48"/>
      <c r="FM70" s="48"/>
      <c r="FN70" s="48"/>
      <c r="FO70" s="48"/>
      <c r="FP70" s="48"/>
      <c r="FQ70" s="48"/>
      <c r="FR70" s="48"/>
      <c r="FS70" s="48"/>
      <c r="FT70" s="48"/>
      <c r="FU70" s="48"/>
      <c r="FV70" s="48"/>
      <c r="FW70" s="48"/>
      <c r="FX70" s="48"/>
      <c r="FY70" s="48"/>
      <c r="FZ70" s="48"/>
      <c r="GA70" s="48"/>
      <c r="GB70" s="48"/>
      <c r="GC70" s="48"/>
      <c r="GD70" s="48"/>
      <c r="GE70" s="48"/>
      <c r="GF70" s="48"/>
      <c r="GG70" s="48"/>
      <c r="GH70" s="48"/>
      <c r="GI70" s="48"/>
      <c r="GJ70" s="48"/>
      <c r="GK70" s="48"/>
      <c r="GL70" s="48"/>
      <c r="GM70" s="48"/>
      <c r="GN70" s="48"/>
      <c r="GO70" s="48"/>
      <c r="GP70" s="48"/>
      <c r="GQ70" s="48"/>
    </row>
    <row r="71" spans="2:199" x14ac:dyDescent="0.2">
      <c r="B71" s="63" t="s">
        <v>37</v>
      </c>
      <c r="C71" s="139">
        <v>1073.9749706962034</v>
      </c>
      <c r="D71" s="99">
        <f>C71/C68</f>
        <v>0.45382064763037466</v>
      </c>
      <c r="E71" s="139">
        <v>991.706549423355</v>
      </c>
      <c r="F71" s="43">
        <f>E71/E68</f>
        <v>0.48990994954572098</v>
      </c>
      <c r="G71" s="43">
        <f t="shared" si="6"/>
        <v>-7.6601804993200129E-2</v>
      </c>
      <c r="H71" s="47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8"/>
      <c r="CA71" s="48"/>
      <c r="CB71" s="48"/>
      <c r="CC71" s="48"/>
      <c r="CD71" s="48"/>
      <c r="CE71" s="48"/>
      <c r="CF71" s="48"/>
      <c r="CG71" s="48"/>
      <c r="CH71" s="48"/>
      <c r="CI71" s="48"/>
      <c r="CJ71" s="48"/>
      <c r="CK71" s="48"/>
      <c r="CL71" s="48"/>
      <c r="CM71" s="48"/>
      <c r="CN71" s="48"/>
      <c r="CO71" s="48"/>
      <c r="CP71" s="48"/>
      <c r="CQ71" s="48"/>
      <c r="CR71" s="48"/>
      <c r="CS71" s="48"/>
      <c r="CT71" s="48"/>
      <c r="CU71" s="48"/>
      <c r="CV71" s="48"/>
      <c r="CW71" s="48"/>
      <c r="CX71" s="48"/>
      <c r="CY71" s="48"/>
      <c r="CZ71" s="48"/>
      <c r="DA71" s="48"/>
      <c r="DB71" s="48"/>
      <c r="DC71" s="48"/>
      <c r="DD71" s="48"/>
      <c r="DE71" s="48"/>
      <c r="DF71" s="48"/>
      <c r="DG71" s="48"/>
      <c r="DH71" s="48"/>
      <c r="DI71" s="48"/>
      <c r="DJ71" s="48"/>
      <c r="DK71" s="48"/>
      <c r="DL71" s="48"/>
      <c r="DM71" s="48"/>
      <c r="DN71" s="48"/>
      <c r="DO71" s="48"/>
      <c r="DP71" s="48"/>
      <c r="DQ71" s="48"/>
      <c r="DR71" s="48"/>
      <c r="DS71" s="48"/>
      <c r="DT71" s="48"/>
      <c r="DU71" s="48"/>
      <c r="DV71" s="48"/>
      <c r="DW71" s="48"/>
      <c r="DX71" s="48"/>
      <c r="DY71" s="48"/>
      <c r="DZ71" s="48"/>
      <c r="EA71" s="48"/>
      <c r="EB71" s="48"/>
      <c r="EC71" s="48"/>
      <c r="ED71" s="48"/>
      <c r="EE71" s="48"/>
      <c r="EF71" s="48"/>
      <c r="EG71" s="48"/>
      <c r="EH71" s="48"/>
      <c r="EI71" s="48"/>
      <c r="EJ71" s="48"/>
      <c r="EK71" s="48"/>
      <c r="EL71" s="48"/>
      <c r="EM71" s="48"/>
      <c r="EN71" s="48"/>
      <c r="EO71" s="48"/>
      <c r="EP71" s="48"/>
      <c r="EQ71" s="48"/>
      <c r="ER71" s="48"/>
      <c r="ES71" s="48"/>
      <c r="ET71" s="48"/>
      <c r="EU71" s="48"/>
      <c r="EV71" s="48"/>
      <c r="EW71" s="48"/>
      <c r="EX71" s="48"/>
      <c r="EY71" s="48"/>
      <c r="EZ71" s="48"/>
      <c r="FA71" s="48"/>
      <c r="FB71" s="48"/>
      <c r="FC71" s="48"/>
      <c r="FD71" s="48"/>
      <c r="FE71" s="48"/>
      <c r="FF71" s="48"/>
      <c r="FG71" s="48"/>
      <c r="FH71" s="48"/>
      <c r="FI71" s="48"/>
      <c r="FJ71" s="48"/>
      <c r="FK71" s="48"/>
      <c r="FL71" s="48"/>
      <c r="FM71" s="48"/>
      <c r="FN71" s="48"/>
      <c r="FO71" s="48"/>
      <c r="FP71" s="48"/>
      <c r="FQ71" s="48"/>
      <c r="FR71" s="48"/>
      <c r="FS71" s="48"/>
      <c r="FT71" s="48"/>
      <c r="FU71" s="48"/>
      <c r="FV71" s="48"/>
      <c r="FW71" s="48"/>
      <c r="FX71" s="48"/>
      <c r="FY71" s="48"/>
      <c r="FZ71" s="48"/>
      <c r="GA71" s="48"/>
      <c r="GB71" s="48"/>
      <c r="GC71" s="48"/>
      <c r="GD71" s="48"/>
      <c r="GE71" s="48"/>
      <c r="GF71" s="48"/>
      <c r="GG71" s="48"/>
      <c r="GH71" s="48"/>
      <c r="GI71" s="48"/>
      <c r="GJ71" s="48"/>
      <c r="GK71" s="48"/>
      <c r="GL71" s="48"/>
      <c r="GM71" s="48"/>
      <c r="GN71" s="48"/>
      <c r="GO71" s="48"/>
      <c r="GP71" s="48"/>
      <c r="GQ71" s="48"/>
    </row>
    <row r="72" spans="2:199" x14ac:dyDescent="0.2">
      <c r="B72" s="63" t="s">
        <v>33</v>
      </c>
      <c r="C72" s="139">
        <v>92.69488304000005</v>
      </c>
      <c r="D72" s="99">
        <f>C72/C68</f>
        <v>3.9169303755714951E-2</v>
      </c>
      <c r="E72" s="139">
        <v>59.158862720000045</v>
      </c>
      <c r="F72" s="43">
        <f>E72/E68</f>
        <v>2.9224890636438617E-2</v>
      </c>
      <c r="G72" s="43">
        <f t="shared" si="6"/>
        <v>-0.36178933744949454</v>
      </c>
      <c r="H72" s="47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48"/>
      <c r="CS72" s="48"/>
      <c r="CT72" s="48"/>
      <c r="CU72" s="48"/>
      <c r="CV72" s="48"/>
      <c r="CW72" s="48"/>
      <c r="CX72" s="48"/>
      <c r="CY72" s="48"/>
      <c r="CZ72" s="48"/>
      <c r="DA72" s="48"/>
      <c r="DB72" s="48"/>
      <c r="DC72" s="48"/>
      <c r="DD72" s="48"/>
      <c r="DE72" s="48"/>
      <c r="DF72" s="48"/>
      <c r="DG72" s="48"/>
      <c r="DH72" s="48"/>
      <c r="DI72" s="48"/>
      <c r="DJ72" s="48"/>
      <c r="DK72" s="48"/>
      <c r="DL72" s="48"/>
      <c r="DM72" s="48"/>
      <c r="DN72" s="48"/>
      <c r="DO72" s="48"/>
      <c r="DP72" s="48"/>
      <c r="DQ72" s="48"/>
      <c r="DR72" s="48"/>
      <c r="DS72" s="48"/>
      <c r="DT72" s="48"/>
      <c r="DU72" s="48"/>
      <c r="DV72" s="48"/>
      <c r="DW72" s="48"/>
      <c r="DX72" s="48"/>
      <c r="DY72" s="48"/>
      <c r="DZ72" s="48"/>
      <c r="EA72" s="48"/>
      <c r="EB72" s="48"/>
      <c r="EC72" s="48"/>
      <c r="ED72" s="48"/>
      <c r="EE72" s="48"/>
      <c r="EF72" s="48"/>
      <c r="EG72" s="48"/>
      <c r="EH72" s="48"/>
      <c r="EI72" s="48"/>
      <c r="EJ72" s="48"/>
      <c r="EK72" s="48"/>
      <c r="EL72" s="48"/>
      <c r="EM72" s="48"/>
      <c r="EN72" s="48"/>
      <c r="EO72" s="48"/>
      <c r="EP72" s="48"/>
      <c r="EQ72" s="48"/>
      <c r="ER72" s="48"/>
      <c r="ES72" s="48"/>
      <c r="ET72" s="48"/>
      <c r="EU72" s="48"/>
      <c r="EV72" s="48"/>
      <c r="EW72" s="48"/>
      <c r="EX72" s="48"/>
      <c r="EY72" s="48"/>
      <c r="EZ72" s="48"/>
      <c r="FA72" s="48"/>
      <c r="FB72" s="48"/>
      <c r="FC72" s="48"/>
      <c r="FD72" s="48"/>
      <c r="FE72" s="48"/>
      <c r="FF72" s="48"/>
      <c r="FG72" s="48"/>
      <c r="FH72" s="48"/>
      <c r="FI72" s="48"/>
      <c r="FJ72" s="48"/>
      <c r="FK72" s="48"/>
      <c r="FL72" s="48"/>
      <c r="FM72" s="48"/>
      <c r="FN72" s="48"/>
      <c r="FO72" s="48"/>
      <c r="FP72" s="48"/>
      <c r="FQ72" s="48"/>
      <c r="FR72" s="48"/>
      <c r="FS72" s="48"/>
      <c r="FT72" s="48"/>
      <c r="FU72" s="48"/>
      <c r="FV72" s="48"/>
      <c r="FW72" s="48"/>
      <c r="FX72" s="48"/>
      <c r="FY72" s="48"/>
      <c r="FZ72" s="48"/>
      <c r="GA72" s="48"/>
      <c r="GB72" s="48"/>
      <c r="GC72" s="48"/>
      <c r="GD72" s="48"/>
      <c r="GE72" s="48"/>
      <c r="GF72" s="48"/>
      <c r="GG72" s="48"/>
      <c r="GH72" s="48"/>
      <c r="GI72" s="48"/>
      <c r="GJ72" s="48"/>
      <c r="GK72" s="48"/>
      <c r="GL72" s="48"/>
      <c r="GM72" s="48"/>
      <c r="GN72" s="48"/>
      <c r="GO72" s="48"/>
      <c r="GP72" s="48"/>
      <c r="GQ72" s="48"/>
    </row>
    <row r="73" spans="2:199" x14ac:dyDescent="0.2">
      <c r="B73" s="63" t="s">
        <v>38</v>
      </c>
      <c r="C73" s="139">
        <v>1.3249746</v>
      </c>
      <c r="D73" s="99">
        <f>C73/C68</f>
        <v>5.5988346793222179E-4</v>
      </c>
      <c r="E73" s="139">
        <v>0</v>
      </c>
      <c r="F73" s="43">
        <f>E73/E68</f>
        <v>0</v>
      </c>
      <c r="G73" s="43">
        <f>+(+E73-C73)/C73</f>
        <v>-1</v>
      </c>
      <c r="H73" s="47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48"/>
      <c r="CS73" s="48"/>
      <c r="CT73" s="48"/>
      <c r="CU73" s="48"/>
      <c r="CV73" s="48"/>
      <c r="CW73" s="48"/>
      <c r="CX73" s="48"/>
      <c r="CY73" s="48"/>
      <c r="CZ73" s="48"/>
      <c r="DA73" s="48"/>
      <c r="DB73" s="48"/>
      <c r="DC73" s="48"/>
      <c r="DD73" s="48"/>
      <c r="DE73" s="48"/>
      <c r="DF73" s="48"/>
      <c r="DG73" s="48"/>
      <c r="DH73" s="48"/>
      <c r="DI73" s="48"/>
      <c r="DJ73" s="48"/>
      <c r="DK73" s="48"/>
      <c r="DL73" s="48"/>
      <c r="DM73" s="48"/>
      <c r="DN73" s="48"/>
      <c r="DO73" s="48"/>
      <c r="DP73" s="48"/>
      <c r="DQ73" s="48"/>
      <c r="DR73" s="48"/>
      <c r="DS73" s="48"/>
      <c r="DT73" s="48"/>
      <c r="DU73" s="48"/>
      <c r="DV73" s="48"/>
      <c r="DW73" s="48"/>
      <c r="DX73" s="48"/>
      <c r="DY73" s="48"/>
      <c r="DZ73" s="48"/>
      <c r="EA73" s="48"/>
      <c r="EB73" s="48"/>
      <c r="EC73" s="48"/>
      <c r="ED73" s="48"/>
      <c r="EE73" s="48"/>
      <c r="EF73" s="48"/>
      <c r="EG73" s="48"/>
      <c r="EH73" s="48"/>
      <c r="EI73" s="48"/>
      <c r="EJ73" s="48"/>
      <c r="EK73" s="48"/>
      <c r="EL73" s="48"/>
      <c r="EM73" s="48"/>
      <c r="EN73" s="48"/>
      <c r="EO73" s="48"/>
      <c r="EP73" s="48"/>
      <c r="EQ73" s="48"/>
      <c r="ER73" s="48"/>
      <c r="ES73" s="48"/>
      <c r="ET73" s="48"/>
      <c r="EU73" s="48"/>
      <c r="EV73" s="48"/>
      <c r="EW73" s="48"/>
      <c r="EX73" s="48"/>
      <c r="EY73" s="48"/>
      <c r="EZ73" s="48"/>
      <c r="FA73" s="48"/>
      <c r="FB73" s="48"/>
      <c r="FC73" s="48"/>
      <c r="FD73" s="48"/>
      <c r="FE73" s="48"/>
      <c r="FF73" s="48"/>
      <c r="FG73" s="48"/>
      <c r="FH73" s="48"/>
      <c r="FI73" s="48"/>
      <c r="FJ73" s="48"/>
      <c r="FK73" s="48"/>
      <c r="FL73" s="48"/>
      <c r="FM73" s="48"/>
      <c r="FN73" s="48"/>
      <c r="FO73" s="48"/>
      <c r="FP73" s="48"/>
      <c r="FQ73" s="48"/>
      <c r="FR73" s="48"/>
      <c r="FS73" s="48"/>
      <c r="FT73" s="48"/>
      <c r="FU73" s="48"/>
      <c r="FV73" s="48"/>
      <c r="FW73" s="48"/>
      <c r="FX73" s="48"/>
      <c r="FY73" s="48"/>
      <c r="FZ73" s="48"/>
      <c r="GA73" s="48"/>
      <c r="GB73" s="48"/>
      <c r="GC73" s="48"/>
      <c r="GD73" s="48"/>
      <c r="GE73" s="48"/>
      <c r="GF73" s="48"/>
      <c r="GG73" s="48"/>
      <c r="GH73" s="48"/>
      <c r="GI73" s="48"/>
      <c r="GJ73" s="48"/>
      <c r="GK73" s="48"/>
      <c r="GL73" s="48"/>
      <c r="GM73" s="48"/>
      <c r="GN73" s="48"/>
      <c r="GO73" s="48"/>
      <c r="GP73" s="48"/>
      <c r="GQ73" s="48"/>
    </row>
    <row r="74" spans="2:199" x14ac:dyDescent="0.25">
      <c r="B74" s="34"/>
      <c r="C74" s="93"/>
      <c r="D74" s="30"/>
      <c r="E74" s="93"/>
      <c r="F74" s="21"/>
      <c r="G74" s="30"/>
      <c r="H74" s="47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48"/>
      <c r="CS74" s="48"/>
      <c r="CT74" s="48"/>
      <c r="CU74" s="48"/>
      <c r="CV74" s="48"/>
      <c r="CW74" s="48"/>
      <c r="CX74" s="48"/>
      <c r="CY74" s="48"/>
      <c r="CZ74" s="48"/>
      <c r="DA74" s="48"/>
      <c r="DB74" s="48"/>
      <c r="DC74" s="48"/>
      <c r="DD74" s="48"/>
      <c r="DE74" s="48"/>
      <c r="DF74" s="48"/>
      <c r="DG74" s="48"/>
      <c r="DH74" s="48"/>
      <c r="DI74" s="48"/>
      <c r="DJ74" s="48"/>
      <c r="DK74" s="48"/>
      <c r="DL74" s="48"/>
      <c r="DM74" s="48"/>
      <c r="DN74" s="48"/>
      <c r="DO74" s="48"/>
      <c r="DP74" s="48"/>
      <c r="DQ74" s="48"/>
      <c r="DR74" s="48"/>
      <c r="DS74" s="48"/>
      <c r="DT74" s="48"/>
      <c r="DU74" s="48"/>
      <c r="DV74" s="48"/>
      <c r="DW74" s="48"/>
      <c r="DX74" s="48"/>
      <c r="DY74" s="48"/>
      <c r="DZ74" s="48"/>
      <c r="EA74" s="48"/>
      <c r="EB74" s="48"/>
      <c r="EC74" s="48"/>
      <c r="ED74" s="48"/>
      <c r="EE74" s="48"/>
      <c r="EF74" s="48"/>
      <c r="EG74" s="48"/>
      <c r="EH74" s="48"/>
      <c r="EI74" s="48"/>
      <c r="EJ74" s="48"/>
      <c r="EK74" s="48"/>
      <c r="EL74" s="48"/>
      <c r="EM74" s="48"/>
      <c r="EN74" s="48"/>
      <c r="EO74" s="48"/>
      <c r="EP74" s="48"/>
      <c r="EQ74" s="48"/>
      <c r="ER74" s="48"/>
      <c r="ES74" s="48"/>
      <c r="ET74" s="48"/>
      <c r="EU74" s="48"/>
      <c r="EV74" s="48"/>
      <c r="EW74" s="48"/>
      <c r="EX74" s="48"/>
      <c r="EY74" s="48"/>
      <c r="EZ74" s="48"/>
      <c r="FA74" s="48"/>
      <c r="FB74" s="48"/>
      <c r="FC74" s="48"/>
      <c r="FD74" s="48"/>
      <c r="FE74" s="48"/>
      <c r="FF74" s="48"/>
      <c r="FG74" s="48"/>
      <c r="FH74" s="48"/>
      <c r="FI74" s="48"/>
      <c r="FJ74" s="48"/>
      <c r="FK74" s="48"/>
      <c r="FL74" s="48"/>
      <c r="FM74" s="48"/>
      <c r="FN74" s="48"/>
      <c r="FO74" s="48"/>
      <c r="FP74" s="48"/>
      <c r="FQ74" s="48"/>
      <c r="FR74" s="48"/>
      <c r="FS74" s="48"/>
      <c r="FT74" s="48"/>
      <c r="FU74" s="48"/>
      <c r="FV74" s="48"/>
      <c r="FW74" s="48"/>
      <c r="FX74" s="48"/>
      <c r="FY74" s="48"/>
      <c r="FZ74" s="48"/>
      <c r="GA74" s="48"/>
      <c r="GB74" s="48"/>
      <c r="GC74" s="48"/>
      <c r="GD74" s="48"/>
      <c r="GE74" s="48"/>
      <c r="GF74" s="48"/>
      <c r="GG74" s="48"/>
      <c r="GH74" s="48"/>
      <c r="GI74" s="48"/>
      <c r="GJ74" s="48"/>
      <c r="GK74" s="48"/>
      <c r="GL74" s="48"/>
      <c r="GM74" s="48"/>
      <c r="GN74" s="48"/>
      <c r="GO74" s="48"/>
      <c r="GP74" s="48"/>
      <c r="GQ74" s="48"/>
    </row>
    <row r="75" spans="2:199" x14ac:dyDescent="0.25">
      <c r="B75" s="34"/>
      <c r="C75" s="93"/>
      <c r="D75" s="21"/>
      <c r="E75" s="93"/>
      <c r="F75" s="21"/>
      <c r="G75" s="30"/>
      <c r="H75" s="47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8"/>
      <c r="CA75" s="48"/>
      <c r="CB75" s="48"/>
      <c r="CC75" s="48"/>
      <c r="CD75" s="48"/>
      <c r="CE75" s="48"/>
      <c r="CF75" s="48"/>
      <c r="CG75" s="48"/>
      <c r="CH75" s="48"/>
      <c r="CI75" s="48"/>
      <c r="CJ75" s="48"/>
      <c r="CK75" s="48"/>
      <c r="CL75" s="48"/>
      <c r="CM75" s="48"/>
      <c r="CN75" s="48"/>
      <c r="CO75" s="48"/>
      <c r="CP75" s="48"/>
      <c r="CQ75" s="48"/>
      <c r="CR75" s="48"/>
      <c r="CS75" s="48"/>
      <c r="CT75" s="48"/>
      <c r="CU75" s="48"/>
      <c r="CV75" s="48"/>
      <c r="CW75" s="48"/>
      <c r="CX75" s="48"/>
      <c r="CY75" s="48"/>
      <c r="CZ75" s="48"/>
      <c r="DA75" s="48"/>
      <c r="DB75" s="48"/>
      <c r="DC75" s="48"/>
      <c r="DD75" s="48"/>
      <c r="DE75" s="48"/>
      <c r="DF75" s="48"/>
      <c r="DG75" s="48"/>
      <c r="DH75" s="48"/>
      <c r="DI75" s="48"/>
      <c r="DJ75" s="48"/>
      <c r="DK75" s="48"/>
      <c r="DL75" s="48"/>
      <c r="DM75" s="48"/>
      <c r="DN75" s="48"/>
      <c r="DO75" s="48"/>
      <c r="DP75" s="48"/>
      <c r="DQ75" s="48"/>
      <c r="DR75" s="48"/>
      <c r="DS75" s="48"/>
      <c r="DT75" s="48"/>
      <c r="DU75" s="48"/>
      <c r="DV75" s="48"/>
      <c r="DW75" s="48"/>
      <c r="DX75" s="48"/>
      <c r="DY75" s="48"/>
      <c r="DZ75" s="48"/>
      <c r="EA75" s="48"/>
      <c r="EB75" s="48"/>
      <c r="EC75" s="48"/>
      <c r="ED75" s="48"/>
      <c r="EE75" s="48"/>
      <c r="EF75" s="48"/>
      <c r="EG75" s="48"/>
      <c r="EH75" s="48"/>
      <c r="EI75" s="48"/>
      <c r="EJ75" s="48"/>
      <c r="EK75" s="48"/>
      <c r="EL75" s="48"/>
      <c r="EM75" s="48"/>
      <c r="EN75" s="48"/>
      <c r="EO75" s="48"/>
      <c r="EP75" s="48"/>
      <c r="EQ75" s="48"/>
      <c r="ER75" s="48"/>
      <c r="ES75" s="48"/>
      <c r="ET75" s="48"/>
      <c r="EU75" s="48"/>
      <c r="EV75" s="48"/>
      <c r="EW75" s="48"/>
      <c r="EX75" s="48"/>
      <c r="EY75" s="48"/>
      <c r="EZ75" s="48"/>
      <c r="FA75" s="48"/>
      <c r="FB75" s="48"/>
      <c r="FC75" s="48"/>
      <c r="FD75" s="48"/>
      <c r="FE75" s="48"/>
      <c r="FF75" s="48"/>
      <c r="FG75" s="48"/>
      <c r="FH75" s="48"/>
      <c r="FI75" s="48"/>
      <c r="FJ75" s="48"/>
      <c r="FK75" s="48"/>
      <c r="FL75" s="48"/>
      <c r="FM75" s="48"/>
      <c r="FN75" s="48"/>
      <c r="FO75" s="48"/>
      <c r="FP75" s="48"/>
      <c r="FQ75" s="48"/>
      <c r="FR75" s="48"/>
      <c r="FS75" s="48"/>
      <c r="FT75" s="48"/>
      <c r="FU75" s="48"/>
      <c r="FV75" s="48"/>
      <c r="FW75" s="48"/>
      <c r="FX75" s="48"/>
      <c r="FY75" s="48"/>
      <c r="FZ75" s="48"/>
      <c r="GA75" s="48"/>
      <c r="GB75" s="48"/>
      <c r="GC75" s="48"/>
      <c r="GD75" s="48"/>
      <c r="GE75" s="48"/>
      <c r="GF75" s="48"/>
      <c r="GG75" s="48"/>
      <c r="GH75" s="48"/>
      <c r="GI75" s="48"/>
      <c r="GJ75" s="48"/>
      <c r="GK75" s="48"/>
      <c r="GL75" s="48"/>
      <c r="GM75" s="48"/>
      <c r="GN75" s="48"/>
      <c r="GO75" s="48"/>
      <c r="GP75" s="48"/>
      <c r="GQ75" s="48"/>
    </row>
    <row r="76" spans="2:199" x14ac:dyDescent="0.25">
      <c r="B76" s="29" t="s">
        <v>58</v>
      </c>
      <c r="C76" s="94">
        <f>+'D. Pública Colones'!C76</f>
        <v>614.85</v>
      </c>
      <c r="D76" s="60"/>
      <c r="E76" s="94">
        <f>+'D. Pública Colones'!E76</f>
        <v>669.28</v>
      </c>
      <c r="F76" s="60"/>
      <c r="G76" s="25"/>
      <c r="H76" s="47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8"/>
      <c r="CA76" s="48"/>
      <c r="CB76" s="48"/>
      <c r="CC76" s="48"/>
      <c r="CD76" s="48"/>
      <c r="CE76" s="48"/>
      <c r="CF76" s="48"/>
      <c r="CG76" s="48"/>
      <c r="CH76" s="48"/>
      <c r="CI76" s="48"/>
      <c r="CJ76" s="48"/>
      <c r="CK76" s="48"/>
      <c r="CL76" s="48"/>
      <c r="CM76" s="48"/>
      <c r="CN76" s="48"/>
      <c r="CO76" s="48"/>
      <c r="CP76" s="48"/>
      <c r="CQ76" s="48"/>
      <c r="CR76" s="48"/>
      <c r="CS76" s="48"/>
      <c r="CT76" s="48"/>
      <c r="CU76" s="48"/>
      <c r="CV76" s="48"/>
      <c r="CW76" s="48"/>
      <c r="CX76" s="48"/>
      <c r="CY76" s="48"/>
      <c r="CZ76" s="48"/>
      <c r="DA76" s="48"/>
      <c r="DB76" s="48"/>
      <c r="DC76" s="48"/>
      <c r="DD76" s="48"/>
      <c r="DE76" s="48"/>
      <c r="DF76" s="48"/>
      <c r="DG76" s="48"/>
      <c r="DH76" s="48"/>
      <c r="DI76" s="48"/>
      <c r="DJ76" s="48"/>
      <c r="DK76" s="48"/>
      <c r="DL76" s="48"/>
      <c r="DM76" s="48"/>
      <c r="DN76" s="48"/>
      <c r="DO76" s="48"/>
      <c r="DP76" s="48"/>
      <c r="DQ76" s="48"/>
      <c r="DR76" s="48"/>
      <c r="DS76" s="48"/>
      <c r="DT76" s="48"/>
      <c r="DU76" s="48"/>
      <c r="DV76" s="48"/>
      <c r="DW76" s="48"/>
      <c r="DX76" s="48"/>
      <c r="DY76" s="48"/>
      <c r="DZ76" s="48"/>
      <c r="EA76" s="48"/>
      <c r="EB76" s="48"/>
      <c r="EC76" s="48"/>
      <c r="ED76" s="48"/>
      <c r="EE76" s="48"/>
      <c r="EF76" s="48"/>
      <c r="EG76" s="48"/>
      <c r="EH76" s="48"/>
      <c r="EI76" s="48"/>
      <c r="EJ76" s="48"/>
      <c r="EK76" s="48"/>
      <c r="EL76" s="48"/>
      <c r="EM76" s="48"/>
      <c r="EN76" s="48"/>
      <c r="EO76" s="48"/>
      <c r="EP76" s="48"/>
      <c r="EQ76" s="48"/>
      <c r="ER76" s="48"/>
      <c r="ES76" s="48"/>
      <c r="ET76" s="48"/>
      <c r="EU76" s="48"/>
      <c r="EV76" s="48"/>
      <c r="EW76" s="48"/>
      <c r="EX76" s="48"/>
      <c r="EY76" s="48"/>
      <c r="EZ76" s="48"/>
      <c r="FA76" s="48"/>
      <c r="FB76" s="48"/>
      <c r="FC76" s="48"/>
      <c r="FD76" s="48"/>
      <c r="FE76" s="48"/>
      <c r="FF76" s="48"/>
      <c r="FG76" s="48"/>
      <c r="FH76" s="48"/>
      <c r="FI76" s="48"/>
      <c r="FJ76" s="48"/>
      <c r="FK76" s="48"/>
      <c r="FL76" s="48"/>
      <c r="FM76" s="48"/>
      <c r="FN76" s="48"/>
      <c r="FO76" s="48"/>
      <c r="FP76" s="48"/>
      <c r="FQ76" s="48"/>
      <c r="FR76" s="48"/>
      <c r="FS76" s="48"/>
      <c r="FT76" s="48"/>
      <c r="FU76" s="48"/>
      <c r="FV76" s="48"/>
      <c r="FW76" s="48"/>
      <c r="FX76" s="48"/>
      <c r="FY76" s="48"/>
      <c r="FZ76" s="48"/>
      <c r="GA76" s="48"/>
      <c r="GB76" s="48"/>
      <c r="GC76" s="48"/>
      <c r="GD76" s="48"/>
      <c r="GE76" s="48"/>
      <c r="GF76" s="48"/>
      <c r="GG76" s="48"/>
      <c r="GH76" s="48"/>
      <c r="GI76" s="48"/>
      <c r="GJ76" s="48"/>
      <c r="GK76" s="48"/>
      <c r="GL76" s="48"/>
      <c r="GM76" s="48"/>
      <c r="GN76" s="48"/>
      <c r="GO76" s="48"/>
      <c r="GP76" s="48"/>
      <c r="GQ76" s="48"/>
    </row>
    <row r="77" spans="2:199" x14ac:dyDescent="0.25">
      <c r="B77" s="52"/>
      <c r="C77" s="9"/>
      <c r="D77" s="121"/>
      <c r="E77" s="122"/>
      <c r="F77" s="60"/>
      <c r="G77" s="123"/>
      <c r="H77" s="47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8"/>
      <c r="CA77" s="48"/>
      <c r="CB77" s="48"/>
      <c r="CC77" s="48"/>
      <c r="CD77" s="48"/>
      <c r="CE77" s="48"/>
      <c r="CF77" s="48"/>
      <c r="CG77" s="48"/>
      <c r="CH77" s="48"/>
      <c r="CI77" s="48"/>
      <c r="CJ77" s="48"/>
      <c r="CK77" s="48"/>
      <c r="CL77" s="48"/>
      <c r="CM77" s="48"/>
      <c r="CN77" s="48"/>
      <c r="CO77" s="48"/>
      <c r="CP77" s="48"/>
      <c r="CQ77" s="48"/>
      <c r="CR77" s="48"/>
      <c r="CS77" s="48"/>
      <c r="CT77" s="48"/>
      <c r="CU77" s="48"/>
      <c r="CV77" s="48"/>
      <c r="CW77" s="48"/>
      <c r="CX77" s="48"/>
      <c r="CY77" s="48"/>
      <c r="CZ77" s="48"/>
      <c r="DA77" s="48"/>
      <c r="DB77" s="48"/>
      <c r="DC77" s="48"/>
      <c r="DD77" s="48"/>
      <c r="DE77" s="48"/>
      <c r="DF77" s="48"/>
      <c r="DG77" s="48"/>
      <c r="DH77" s="48"/>
      <c r="DI77" s="48"/>
      <c r="DJ77" s="48"/>
      <c r="DK77" s="48"/>
      <c r="DL77" s="48"/>
      <c r="DM77" s="48"/>
      <c r="DN77" s="48"/>
      <c r="DO77" s="48"/>
      <c r="DP77" s="48"/>
      <c r="DQ77" s="48"/>
      <c r="DR77" s="48"/>
      <c r="DS77" s="48"/>
      <c r="DT77" s="48"/>
      <c r="DU77" s="48"/>
      <c r="DV77" s="48"/>
      <c r="DW77" s="48"/>
      <c r="DX77" s="48"/>
      <c r="DY77" s="48"/>
      <c r="DZ77" s="48"/>
      <c r="EA77" s="48"/>
      <c r="EB77" s="48"/>
      <c r="EC77" s="48"/>
      <c r="ED77" s="48"/>
      <c r="EE77" s="48"/>
      <c r="EF77" s="48"/>
      <c r="EG77" s="48"/>
      <c r="EH77" s="48"/>
      <c r="EI77" s="48"/>
      <c r="EJ77" s="48"/>
      <c r="EK77" s="48"/>
      <c r="EL77" s="48"/>
      <c r="EM77" s="48"/>
      <c r="EN77" s="48"/>
      <c r="EO77" s="48"/>
      <c r="EP77" s="48"/>
      <c r="EQ77" s="48"/>
      <c r="ER77" s="48"/>
      <c r="ES77" s="48"/>
      <c r="ET77" s="48"/>
      <c r="EU77" s="48"/>
      <c r="EV77" s="48"/>
      <c r="EW77" s="48"/>
      <c r="EX77" s="48"/>
      <c r="EY77" s="48"/>
      <c r="EZ77" s="48"/>
      <c r="FA77" s="48"/>
      <c r="FB77" s="48"/>
      <c r="FC77" s="48"/>
      <c r="FD77" s="48"/>
      <c r="FE77" s="48"/>
      <c r="FF77" s="48"/>
      <c r="FG77" s="48"/>
      <c r="FH77" s="48"/>
      <c r="FI77" s="48"/>
      <c r="FJ77" s="48"/>
      <c r="FK77" s="48"/>
      <c r="FL77" s="48"/>
      <c r="FM77" s="48"/>
      <c r="FN77" s="48"/>
      <c r="FO77" s="48"/>
      <c r="FP77" s="48"/>
      <c r="FQ77" s="48"/>
      <c r="FR77" s="48"/>
      <c r="FS77" s="48"/>
      <c r="FT77" s="48"/>
      <c r="FU77" s="48"/>
      <c r="FV77" s="48"/>
      <c r="FW77" s="48"/>
      <c r="FX77" s="48"/>
      <c r="FY77" s="48"/>
      <c r="FZ77" s="48"/>
      <c r="GA77" s="48"/>
      <c r="GB77" s="48"/>
      <c r="GC77" s="48"/>
      <c r="GD77" s="48"/>
      <c r="GE77" s="48"/>
      <c r="GF77" s="48"/>
      <c r="GG77" s="48"/>
      <c r="GH77" s="48"/>
      <c r="GI77" s="48"/>
      <c r="GJ77" s="48"/>
      <c r="GK77" s="48"/>
      <c r="GL77" s="48"/>
      <c r="GM77" s="48"/>
      <c r="GN77" s="48"/>
      <c r="GO77" s="48"/>
      <c r="GP77" s="48"/>
      <c r="GQ77" s="48"/>
    </row>
    <row r="78" spans="2:199" x14ac:dyDescent="0.2">
      <c r="B78" s="118" t="s">
        <v>39</v>
      </c>
      <c r="C78" s="124"/>
      <c r="D78" s="124"/>
      <c r="E78" s="122"/>
      <c r="F78" s="60"/>
      <c r="G78" s="123"/>
      <c r="H78" s="47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8"/>
      <c r="CA78" s="48"/>
      <c r="CB78" s="48"/>
      <c r="CC78" s="48"/>
      <c r="CD78" s="48"/>
      <c r="CE78" s="48"/>
      <c r="CF78" s="48"/>
      <c r="CG78" s="48"/>
      <c r="CH78" s="48"/>
      <c r="CI78" s="48"/>
      <c r="CJ78" s="48"/>
      <c r="CK78" s="48"/>
      <c r="CL78" s="48"/>
      <c r="CM78" s="48"/>
      <c r="CN78" s="48"/>
      <c r="CO78" s="48"/>
      <c r="CP78" s="48"/>
      <c r="CQ78" s="48"/>
      <c r="CR78" s="48"/>
      <c r="CS78" s="48"/>
      <c r="CT78" s="48"/>
      <c r="CU78" s="48"/>
      <c r="CV78" s="48"/>
      <c r="CW78" s="48"/>
      <c r="CX78" s="48"/>
      <c r="CY78" s="48"/>
      <c r="CZ78" s="48"/>
      <c r="DA78" s="48"/>
      <c r="DB78" s="48"/>
      <c r="DC78" s="48"/>
      <c r="DD78" s="48"/>
      <c r="DE78" s="48"/>
      <c r="DF78" s="48"/>
      <c r="DG78" s="48"/>
      <c r="DH78" s="48"/>
      <c r="DI78" s="48"/>
      <c r="DJ78" s="48"/>
      <c r="DK78" s="48"/>
      <c r="DL78" s="48"/>
      <c r="DM78" s="48"/>
      <c r="DN78" s="48"/>
      <c r="DO78" s="48"/>
      <c r="DP78" s="48"/>
      <c r="DQ78" s="48"/>
      <c r="DR78" s="48"/>
      <c r="DS78" s="48"/>
      <c r="DT78" s="48"/>
      <c r="DU78" s="48"/>
      <c r="DV78" s="48"/>
      <c r="DW78" s="48"/>
      <c r="DX78" s="48"/>
      <c r="DY78" s="48"/>
      <c r="DZ78" s="48"/>
      <c r="EA78" s="48"/>
      <c r="EB78" s="48"/>
      <c r="EC78" s="48"/>
      <c r="ED78" s="48"/>
      <c r="EE78" s="48"/>
      <c r="EF78" s="48"/>
      <c r="EG78" s="48"/>
      <c r="EH78" s="48"/>
      <c r="EI78" s="48"/>
      <c r="EJ78" s="48"/>
      <c r="EK78" s="48"/>
      <c r="EL78" s="48"/>
      <c r="EM78" s="48"/>
      <c r="EN78" s="48"/>
      <c r="EO78" s="48"/>
      <c r="EP78" s="48"/>
      <c r="EQ78" s="48"/>
      <c r="ER78" s="48"/>
      <c r="ES78" s="48"/>
      <c r="ET78" s="48"/>
      <c r="EU78" s="48"/>
      <c r="EV78" s="48"/>
      <c r="EW78" s="48"/>
      <c r="EX78" s="48"/>
      <c r="EY78" s="48"/>
      <c r="EZ78" s="48"/>
      <c r="FA78" s="48"/>
      <c r="FB78" s="48"/>
      <c r="FC78" s="48"/>
      <c r="FD78" s="48"/>
      <c r="FE78" s="48"/>
      <c r="FF78" s="48"/>
      <c r="FG78" s="48"/>
      <c r="FH78" s="48"/>
      <c r="FI78" s="48"/>
      <c r="FJ78" s="48"/>
      <c r="FK78" s="48"/>
      <c r="FL78" s="48"/>
      <c r="FM78" s="48"/>
      <c r="FN78" s="48"/>
      <c r="FO78" s="48"/>
      <c r="FP78" s="48"/>
      <c r="FQ78" s="48"/>
      <c r="FR78" s="48"/>
      <c r="FS78" s="48"/>
      <c r="FT78" s="48"/>
      <c r="FU78" s="48"/>
      <c r="FV78" s="48"/>
      <c r="FW78" s="48"/>
      <c r="FX78" s="48"/>
      <c r="FY78" s="48"/>
      <c r="FZ78" s="48"/>
      <c r="GA78" s="48"/>
      <c r="GB78" s="48"/>
      <c r="GC78" s="48"/>
      <c r="GD78" s="48"/>
      <c r="GE78" s="48"/>
      <c r="GF78" s="48"/>
      <c r="GG78" s="48"/>
      <c r="GH78" s="48"/>
      <c r="GI78" s="48"/>
      <c r="GJ78" s="48"/>
      <c r="GK78" s="48"/>
      <c r="GL78" s="48"/>
      <c r="GM78" s="48"/>
      <c r="GN78" s="48"/>
      <c r="GO78" s="48"/>
      <c r="GP78" s="48"/>
      <c r="GQ78" s="48"/>
    </row>
    <row r="79" spans="2:199" x14ac:dyDescent="0.25">
      <c r="B79" s="52"/>
      <c r="C79" s="9"/>
      <c r="D79" s="121"/>
      <c r="E79" s="122"/>
      <c r="F79" s="60"/>
      <c r="G79" s="123"/>
      <c r="H79" s="47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8"/>
      <c r="CA79" s="48"/>
      <c r="CB79" s="48"/>
      <c r="CC79" s="48"/>
      <c r="CD79" s="48"/>
      <c r="CE79" s="48"/>
      <c r="CF79" s="48"/>
      <c r="CG79" s="48"/>
      <c r="CH79" s="48"/>
      <c r="CI79" s="48"/>
      <c r="CJ79" s="48"/>
      <c r="CK79" s="48"/>
      <c r="CL79" s="48"/>
      <c r="CM79" s="48"/>
      <c r="CN79" s="48"/>
      <c r="CO79" s="48"/>
      <c r="CP79" s="48"/>
      <c r="CQ79" s="48"/>
      <c r="CR79" s="48"/>
      <c r="CS79" s="48"/>
      <c r="CT79" s="48"/>
      <c r="CU79" s="48"/>
      <c r="CV79" s="48"/>
      <c r="CW79" s="48"/>
      <c r="CX79" s="48"/>
      <c r="CY79" s="48"/>
      <c r="CZ79" s="48"/>
      <c r="DA79" s="48"/>
      <c r="DB79" s="48"/>
      <c r="DC79" s="48"/>
      <c r="DD79" s="48"/>
      <c r="DE79" s="48"/>
      <c r="DF79" s="48"/>
      <c r="DG79" s="48"/>
      <c r="DH79" s="48"/>
      <c r="DI79" s="48"/>
      <c r="DJ79" s="48"/>
      <c r="DK79" s="48"/>
      <c r="DL79" s="48"/>
      <c r="DM79" s="48"/>
      <c r="DN79" s="48"/>
      <c r="DO79" s="48"/>
      <c r="DP79" s="48"/>
      <c r="DQ79" s="48"/>
      <c r="DR79" s="48"/>
      <c r="DS79" s="48"/>
      <c r="DT79" s="48"/>
      <c r="DU79" s="48"/>
      <c r="DV79" s="48"/>
      <c r="DW79" s="48"/>
      <c r="DX79" s="48"/>
      <c r="DY79" s="48"/>
      <c r="DZ79" s="48"/>
      <c r="EA79" s="48"/>
      <c r="EB79" s="48"/>
      <c r="EC79" s="48"/>
      <c r="ED79" s="48"/>
      <c r="EE79" s="48"/>
      <c r="EF79" s="48"/>
      <c r="EG79" s="48"/>
      <c r="EH79" s="48"/>
      <c r="EI79" s="48"/>
      <c r="EJ79" s="48"/>
      <c r="EK79" s="48"/>
      <c r="EL79" s="48"/>
      <c r="EM79" s="48"/>
      <c r="EN79" s="48"/>
      <c r="EO79" s="48"/>
      <c r="EP79" s="48"/>
      <c r="EQ79" s="48"/>
      <c r="ER79" s="48"/>
      <c r="ES79" s="48"/>
      <c r="ET79" s="48"/>
      <c r="EU79" s="48"/>
      <c r="EV79" s="48"/>
      <c r="EW79" s="48"/>
      <c r="EX79" s="48"/>
      <c r="EY79" s="48"/>
      <c r="EZ79" s="48"/>
      <c r="FA79" s="48"/>
      <c r="FB79" s="48"/>
      <c r="FC79" s="48"/>
      <c r="FD79" s="48"/>
      <c r="FE79" s="48"/>
      <c r="FF79" s="48"/>
      <c r="FG79" s="48"/>
      <c r="FH79" s="48"/>
      <c r="FI79" s="48"/>
      <c r="FJ79" s="48"/>
      <c r="FK79" s="48"/>
      <c r="FL79" s="48"/>
      <c r="FM79" s="48"/>
      <c r="FN79" s="48"/>
      <c r="FO79" s="48"/>
      <c r="FP79" s="48"/>
      <c r="FQ79" s="48"/>
      <c r="FR79" s="48"/>
      <c r="FS79" s="48"/>
      <c r="FT79" s="48"/>
      <c r="FU79" s="48"/>
      <c r="FV79" s="48"/>
      <c r="FW79" s="48"/>
      <c r="FX79" s="48"/>
      <c r="FY79" s="48"/>
      <c r="FZ79" s="48"/>
      <c r="GA79" s="48"/>
      <c r="GB79" s="48"/>
      <c r="GC79" s="48"/>
      <c r="GD79" s="48"/>
      <c r="GE79" s="48"/>
      <c r="GF79" s="48"/>
      <c r="GG79" s="48"/>
      <c r="GH79" s="48"/>
      <c r="GI79" s="48"/>
      <c r="GJ79" s="48"/>
      <c r="GK79" s="48"/>
      <c r="GL79" s="48"/>
      <c r="GM79" s="48"/>
      <c r="GN79" s="48"/>
      <c r="GO79" s="48"/>
      <c r="GP79" s="48"/>
      <c r="GQ79" s="48"/>
    </row>
    <row r="80" spans="2:199" x14ac:dyDescent="0.25">
      <c r="B80" s="80" t="s">
        <v>40</v>
      </c>
      <c r="C80" s="125"/>
      <c r="D80" s="126"/>
      <c r="E80" s="127"/>
      <c r="F80" s="128"/>
      <c r="G80" s="129"/>
      <c r="H80" s="47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8"/>
      <c r="CA80" s="48"/>
      <c r="CB80" s="48"/>
      <c r="CC80" s="48"/>
      <c r="CD80" s="48"/>
      <c r="CE80" s="48"/>
      <c r="CF80" s="48"/>
      <c r="CG80" s="48"/>
      <c r="CH80" s="48"/>
      <c r="CI80" s="48"/>
      <c r="CJ80" s="48"/>
      <c r="CK80" s="48"/>
      <c r="CL80" s="48"/>
      <c r="CM80" s="48"/>
      <c r="CN80" s="48"/>
      <c r="CO80" s="48"/>
      <c r="CP80" s="48"/>
      <c r="CQ80" s="48"/>
      <c r="CR80" s="48"/>
      <c r="CS80" s="48"/>
      <c r="CT80" s="48"/>
      <c r="CU80" s="48"/>
      <c r="CV80" s="48"/>
      <c r="CW80" s="48"/>
      <c r="CX80" s="48"/>
      <c r="CY80" s="48"/>
      <c r="CZ80" s="48"/>
      <c r="DA80" s="48"/>
      <c r="DB80" s="48"/>
      <c r="DC80" s="48"/>
      <c r="DD80" s="48"/>
      <c r="DE80" s="48"/>
      <c r="DF80" s="48"/>
      <c r="DG80" s="48"/>
      <c r="DH80" s="48"/>
      <c r="DI80" s="48"/>
      <c r="DJ80" s="48"/>
      <c r="DK80" s="48"/>
      <c r="DL80" s="48"/>
      <c r="DM80" s="48"/>
      <c r="DN80" s="48"/>
      <c r="DO80" s="48"/>
      <c r="DP80" s="48"/>
      <c r="DQ80" s="48"/>
      <c r="DR80" s="48"/>
      <c r="DS80" s="48"/>
      <c r="DT80" s="48"/>
      <c r="DU80" s="48"/>
      <c r="DV80" s="48"/>
      <c r="DW80" s="48"/>
      <c r="DX80" s="48"/>
      <c r="DY80" s="48"/>
      <c r="DZ80" s="48"/>
      <c r="EA80" s="48"/>
      <c r="EB80" s="48"/>
      <c r="EC80" s="48"/>
      <c r="ED80" s="48"/>
      <c r="EE80" s="48"/>
      <c r="EF80" s="48"/>
      <c r="EG80" s="48"/>
      <c r="EH80" s="48"/>
      <c r="EI80" s="48"/>
      <c r="EJ80" s="48"/>
      <c r="EK80" s="48"/>
      <c r="EL80" s="48"/>
      <c r="EM80" s="48"/>
      <c r="EN80" s="48"/>
      <c r="EO80" s="48"/>
      <c r="EP80" s="48"/>
      <c r="EQ80" s="48"/>
      <c r="ER80" s="48"/>
      <c r="ES80" s="48"/>
      <c r="ET80" s="48"/>
      <c r="EU80" s="48"/>
      <c r="EV80" s="48"/>
      <c r="EW80" s="48"/>
      <c r="EX80" s="48"/>
      <c r="EY80" s="48"/>
      <c r="EZ80" s="48"/>
      <c r="FA80" s="48"/>
      <c r="FB80" s="48"/>
      <c r="FC80" s="48"/>
      <c r="FD80" s="48"/>
      <c r="FE80" s="48"/>
      <c r="FF80" s="48"/>
      <c r="FG80" s="48"/>
      <c r="FH80" s="48"/>
      <c r="FI80" s="48"/>
      <c r="FJ80" s="48"/>
      <c r="FK80" s="48"/>
      <c r="FL80" s="48"/>
      <c r="FM80" s="48"/>
      <c r="FN80" s="48"/>
      <c r="FO80" s="48"/>
      <c r="FP80" s="48"/>
      <c r="FQ80" s="48"/>
      <c r="FR80" s="48"/>
      <c r="FS80" s="48"/>
      <c r="FT80" s="48"/>
      <c r="FU80" s="48"/>
      <c r="FV80" s="48"/>
      <c r="FW80" s="48"/>
      <c r="FX80" s="48"/>
      <c r="FY80" s="48"/>
      <c r="FZ80" s="48"/>
      <c r="GA80" s="48"/>
      <c r="GB80" s="48"/>
      <c r="GC80" s="48"/>
      <c r="GD80" s="48"/>
      <c r="GE80" s="48"/>
      <c r="GF80" s="48"/>
      <c r="GG80" s="48"/>
      <c r="GH80" s="48"/>
      <c r="GI80" s="48"/>
      <c r="GJ80" s="48"/>
      <c r="GK80" s="48"/>
      <c r="GL80" s="48"/>
      <c r="GM80" s="48"/>
      <c r="GN80" s="48"/>
      <c r="GO80" s="48"/>
      <c r="GP80" s="48"/>
      <c r="GQ80" s="48"/>
    </row>
    <row r="81" spans="2:199" x14ac:dyDescent="0.25">
      <c r="B81" s="164" t="s">
        <v>41</v>
      </c>
      <c r="C81" s="164"/>
      <c r="D81" s="164"/>
      <c r="E81" s="164"/>
      <c r="F81" s="164"/>
      <c r="G81" s="164"/>
      <c r="H81" s="47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8"/>
      <c r="CA81" s="48"/>
      <c r="CB81" s="48"/>
      <c r="CC81" s="48"/>
      <c r="CD81" s="48"/>
      <c r="CE81" s="48"/>
      <c r="CF81" s="48"/>
      <c r="CG81" s="48"/>
      <c r="CH81" s="48"/>
      <c r="CI81" s="48"/>
      <c r="CJ81" s="48"/>
      <c r="CK81" s="48"/>
      <c r="CL81" s="48"/>
      <c r="CM81" s="48"/>
      <c r="CN81" s="48"/>
      <c r="CO81" s="48"/>
      <c r="CP81" s="48"/>
      <c r="CQ81" s="48"/>
      <c r="CR81" s="48"/>
      <c r="CS81" s="48"/>
      <c r="CT81" s="48"/>
      <c r="CU81" s="48"/>
      <c r="CV81" s="48"/>
      <c r="CW81" s="48"/>
      <c r="CX81" s="48"/>
      <c r="CY81" s="48"/>
      <c r="CZ81" s="48"/>
      <c r="DA81" s="48"/>
      <c r="DB81" s="48"/>
      <c r="DC81" s="48"/>
      <c r="DD81" s="48"/>
      <c r="DE81" s="48"/>
      <c r="DF81" s="48"/>
      <c r="DG81" s="48"/>
      <c r="DH81" s="48"/>
      <c r="DI81" s="48"/>
      <c r="DJ81" s="48"/>
      <c r="DK81" s="48"/>
      <c r="DL81" s="48"/>
      <c r="DM81" s="48"/>
      <c r="DN81" s="48"/>
      <c r="DO81" s="48"/>
      <c r="DP81" s="48"/>
      <c r="DQ81" s="48"/>
      <c r="DR81" s="48"/>
      <c r="DS81" s="48"/>
      <c r="DT81" s="48"/>
      <c r="DU81" s="48"/>
      <c r="DV81" s="48"/>
      <c r="DW81" s="48"/>
      <c r="DX81" s="48"/>
      <c r="DY81" s="48"/>
      <c r="DZ81" s="48"/>
      <c r="EA81" s="48"/>
      <c r="EB81" s="48"/>
      <c r="EC81" s="48"/>
      <c r="ED81" s="48"/>
      <c r="EE81" s="48"/>
      <c r="EF81" s="48"/>
      <c r="EG81" s="48"/>
      <c r="EH81" s="48"/>
      <c r="EI81" s="48"/>
      <c r="EJ81" s="48"/>
      <c r="EK81" s="48"/>
      <c r="EL81" s="48"/>
      <c r="EM81" s="48"/>
      <c r="EN81" s="48"/>
      <c r="EO81" s="48"/>
      <c r="EP81" s="48"/>
      <c r="EQ81" s="48"/>
      <c r="ER81" s="48"/>
      <c r="ES81" s="48"/>
      <c r="ET81" s="48"/>
      <c r="EU81" s="48"/>
      <c r="EV81" s="48"/>
      <c r="EW81" s="48"/>
      <c r="EX81" s="48"/>
      <c r="EY81" s="48"/>
      <c r="EZ81" s="48"/>
      <c r="FA81" s="48"/>
      <c r="FB81" s="48"/>
      <c r="FC81" s="48"/>
      <c r="FD81" s="48"/>
      <c r="FE81" s="48"/>
      <c r="FF81" s="48"/>
      <c r="FG81" s="48"/>
      <c r="FH81" s="48"/>
      <c r="FI81" s="48"/>
      <c r="FJ81" s="48"/>
      <c r="FK81" s="48"/>
      <c r="FL81" s="48"/>
      <c r="FM81" s="48"/>
      <c r="FN81" s="48"/>
      <c r="FO81" s="48"/>
      <c r="FP81" s="48"/>
      <c r="FQ81" s="48"/>
      <c r="FR81" s="48"/>
      <c r="FS81" s="48"/>
      <c r="FT81" s="48"/>
      <c r="FU81" s="48"/>
      <c r="FV81" s="48"/>
      <c r="FW81" s="48"/>
      <c r="FX81" s="48"/>
      <c r="FY81" s="48"/>
      <c r="FZ81" s="48"/>
      <c r="GA81" s="48"/>
      <c r="GB81" s="48"/>
      <c r="GC81" s="48"/>
      <c r="GD81" s="48"/>
      <c r="GE81" s="48"/>
      <c r="GF81" s="48"/>
      <c r="GG81" s="48"/>
      <c r="GH81" s="48"/>
      <c r="GI81" s="48"/>
      <c r="GJ81" s="48"/>
      <c r="GK81" s="48"/>
      <c r="GL81" s="48"/>
      <c r="GM81" s="48"/>
      <c r="GN81" s="48"/>
      <c r="GO81" s="48"/>
      <c r="GP81" s="48"/>
      <c r="GQ81" s="48"/>
    </row>
    <row r="82" spans="2:199" ht="22.2" customHeight="1" x14ac:dyDescent="0.25">
      <c r="B82" s="164" t="s">
        <v>42</v>
      </c>
      <c r="C82" s="164"/>
      <c r="D82" s="164"/>
      <c r="E82" s="164"/>
      <c r="F82" s="164"/>
      <c r="G82" s="164"/>
      <c r="H82" s="47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8"/>
      <c r="BR82" s="48"/>
      <c r="BS82" s="48"/>
      <c r="BT82" s="48"/>
      <c r="BU82" s="48"/>
      <c r="BV82" s="48"/>
      <c r="BW82" s="48"/>
      <c r="BX82" s="48"/>
      <c r="BY82" s="48"/>
      <c r="BZ82" s="48"/>
      <c r="CA82" s="48"/>
      <c r="CB82" s="48"/>
      <c r="CC82" s="48"/>
      <c r="CD82" s="48"/>
      <c r="CE82" s="48"/>
      <c r="CF82" s="48"/>
      <c r="CG82" s="48"/>
      <c r="CH82" s="48"/>
      <c r="CI82" s="48"/>
      <c r="CJ82" s="48"/>
      <c r="CK82" s="48"/>
      <c r="CL82" s="48"/>
      <c r="CM82" s="48"/>
      <c r="CN82" s="48"/>
      <c r="CO82" s="48"/>
      <c r="CP82" s="48"/>
      <c r="CQ82" s="48"/>
      <c r="CR82" s="48"/>
      <c r="CS82" s="48"/>
      <c r="CT82" s="48"/>
      <c r="CU82" s="48"/>
      <c r="CV82" s="48"/>
      <c r="CW82" s="48"/>
      <c r="CX82" s="48"/>
      <c r="CY82" s="48"/>
      <c r="CZ82" s="48"/>
      <c r="DA82" s="48"/>
      <c r="DB82" s="48"/>
      <c r="DC82" s="48"/>
      <c r="DD82" s="48"/>
      <c r="DE82" s="48"/>
      <c r="DF82" s="48"/>
      <c r="DG82" s="48"/>
      <c r="DH82" s="48"/>
      <c r="DI82" s="48"/>
      <c r="DJ82" s="48"/>
      <c r="DK82" s="48"/>
      <c r="DL82" s="48"/>
      <c r="DM82" s="48"/>
      <c r="DN82" s="48"/>
      <c r="DO82" s="48"/>
      <c r="DP82" s="48"/>
      <c r="DQ82" s="48"/>
      <c r="DR82" s="48"/>
      <c r="DS82" s="48"/>
      <c r="DT82" s="48"/>
      <c r="DU82" s="48"/>
      <c r="DV82" s="48"/>
      <c r="DW82" s="48"/>
      <c r="DX82" s="48"/>
      <c r="DY82" s="48"/>
      <c r="DZ82" s="48"/>
      <c r="EA82" s="48"/>
      <c r="EB82" s="48"/>
      <c r="EC82" s="48"/>
      <c r="ED82" s="48"/>
      <c r="EE82" s="48"/>
      <c r="EF82" s="48"/>
      <c r="EG82" s="48"/>
      <c r="EH82" s="48"/>
      <c r="EI82" s="48"/>
      <c r="EJ82" s="48"/>
      <c r="EK82" s="48"/>
      <c r="EL82" s="48"/>
      <c r="EM82" s="48"/>
      <c r="EN82" s="48"/>
      <c r="EO82" s="48"/>
      <c r="EP82" s="48"/>
      <c r="EQ82" s="48"/>
      <c r="ER82" s="48"/>
      <c r="ES82" s="48"/>
      <c r="ET82" s="48"/>
      <c r="EU82" s="48"/>
      <c r="EV82" s="48"/>
      <c r="EW82" s="48"/>
      <c r="EX82" s="48"/>
      <c r="EY82" s="48"/>
      <c r="EZ82" s="48"/>
      <c r="FA82" s="48"/>
      <c r="FB82" s="48"/>
      <c r="FC82" s="48"/>
      <c r="FD82" s="48"/>
      <c r="FE82" s="48"/>
      <c r="FF82" s="48"/>
      <c r="FG82" s="48"/>
      <c r="FH82" s="48"/>
      <c r="FI82" s="48"/>
      <c r="FJ82" s="48"/>
      <c r="FK82" s="48"/>
      <c r="FL82" s="48"/>
      <c r="FM82" s="48"/>
      <c r="FN82" s="48"/>
      <c r="FO82" s="48"/>
      <c r="FP82" s="48"/>
      <c r="FQ82" s="48"/>
      <c r="FR82" s="48"/>
      <c r="FS82" s="48"/>
      <c r="FT82" s="48"/>
      <c r="FU82" s="48"/>
      <c r="FV82" s="48"/>
      <c r="FW82" s="48"/>
      <c r="FX82" s="48"/>
      <c r="FY82" s="48"/>
      <c r="FZ82" s="48"/>
      <c r="GA82" s="48"/>
      <c r="GB82" s="48"/>
      <c r="GC82" s="48"/>
      <c r="GD82" s="48"/>
      <c r="GE82" s="48"/>
      <c r="GF82" s="48"/>
      <c r="GG82" s="48"/>
      <c r="GH82" s="48"/>
      <c r="GI82" s="48"/>
      <c r="GJ82" s="48"/>
      <c r="GK82" s="48"/>
      <c r="GL82" s="48"/>
      <c r="GM82" s="48"/>
      <c r="GN82" s="48"/>
      <c r="GO82" s="48"/>
      <c r="GP82" s="48"/>
      <c r="GQ82" s="48"/>
    </row>
    <row r="83" spans="2:199" x14ac:dyDescent="0.25">
      <c r="B83" s="164" t="s">
        <v>55</v>
      </c>
      <c r="C83" s="164"/>
      <c r="D83" s="164"/>
      <c r="E83" s="164"/>
      <c r="F83" s="164"/>
      <c r="G83" s="164"/>
      <c r="H83" s="73"/>
      <c r="I83" s="73"/>
      <c r="J83" s="73"/>
      <c r="K83" s="73"/>
      <c r="L83" s="73"/>
      <c r="M83" s="74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5"/>
      <c r="BO83" s="75"/>
      <c r="BP83" s="75"/>
      <c r="BQ83" s="75"/>
      <c r="BR83" s="75"/>
      <c r="BS83" s="75"/>
      <c r="BT83" s="75"/>
      <c r="BU83" s="75"/>
      <c r="BV83" s="75"/>
      <c r="BW83" s="75"/>
      <c r="BX83" s="75"/>
      <c r="BY83" s="75"/>
      <c r="BZ83" s="75"/>
      <c r="CA83" s="75"/>
      <c r="CB83" s="75"/>
      <c r="CC83" s="75"/>
      <c r="CD83" s="75"/>
      <c r="CE83" s="75"/>
      <c r="CF83" s="75"/>
      <c r="CG83" s="75"/>
      <c r="CH83" s="75"/>
      <c r="CI83" s="75"/>
      <c r="CJ83" s="75"/>
      <c r="CK83" s="75"/>
      <c r="CL83" s="75"/>
      <c r="CM83" s="75"/>
      <c r="CN83" s="75"/>
      <c r="CO83" s="75"/>
      <c r="CP83" s="75"/>
      <c r="CQ83" s="75"/>
      <c r="CR83" s="76"/>
      <c r="CS83" s="75"/>
      <c r="CT83" s="75"/>
      <c r="CU83" s="75"/>
      <c r="CV83" s="75"/>
      <c r="CW83" s="75"/>
      <c r="CX83" s="75"/>
      <c r="CY83" s="75"/>
      <c r="CZ83" s="75"/>
      <c r="DA83" s="75"/>
      <c r="DB83" s="75"/>
      <c r="DC83" s="75"/>
      <c r="DD83" s="68"/>
      <c r="DE83" s="75"/>
      <c r="DF83" s="75"/>
      <c r="DG83" s="75"/>
      <c r="DH83" s="75"/>
      <c r="DI83" s="75"/>
      <c r="DJ83" s="75"/>
      <c r="DK83" s="75"/>
      <c r="DL83" s="72"/>
      <c r="DM83" s="75"/>
      <c r="DN83" s="75"/>
      <c r="DO83" s="75"/>
      <c r="DP83" s="76"/>
      <c r="DQ83" s="75"/>
      <c r="DR83" s="75"/>
      <c r="DS83" s="73"/>
      <c r="DT83" s="73"/>
      <c r="DU83" s="73"/>
      <c r="DV83" s="73"/>
      <c r="DW83" s="73"/>
      <c r="DX83" s="73"/>
      <c r="DY83" s="73"/>
      <c r="DZ83" s="73"/>
      <c r="EA83" s="73"/>
      <c r="EB83" s="73"/>
      <c r="EC83" s="73"/>
      <c r="ED83" s="73"/>
      <c r="EE83" s="75"/>
      <c r="EF83" s="73"/>
      <c r="EG83" s="73"/>
      <c r="EH83" s="75"/>
      <c r="EI83" s="75"/>
      <c r="EJ83" s="73"/>
      <c r="EK83" s="73"/>
      <c r="EL83" s="74"/>
      <c r="EM83" s="74"/>
      <c r="EN83" s="73"/>
      <c r="EO83" s="73"/>
      <c r="EP83" s="73"/>
      <c r="EQ83" s="73"/>
      <c r="ER83" s="73"/>
      <c r="ES83" s="73"/>
      <c r="ET83" s="73"/>
      <c r="EU83" s="75"/>
      <c r="EV83" s="76"/>
      <c r="EW83" s="77"/>
      <c r="EX83" s="77"/>
      <c r="EY83" s="71"/>
      <c r="EZ83" s="71"/>
      <c r="FA83" s="71"/>
      <c r="FB83" s="71"/>
      <c r="FC83" s="71"/>
      <c r="FD83" s="71"/>
      <c r="FE83" s="71"/>
      <c r="FF83" s="71"/>
      <c r="FG83" s="71"/>
      <c r="FH83" s="71"/>
      <c r="FI83" s="71"/>
      <c r="FJ83" s="71"/>
      <c r="FK83" s="12"/>
      <c r="FL83" s="12"/>
      <c r="FM83" s="12"/>
      <c r="FN83" s="12"/>
      <c r="FO83" s="12"/>
      <c r="FP83" s="12"/>
      <c r="FQ83" s="12"/>
      <c r="FR83" s="12"/>
      <c r="FS83" s="12"/>
      <c r="FT83" s="12"/>
      <c r="FU83" s="12"/>
      <c r="FV83" s="12"/>
      <c r="FW83" s="12"/>
      <c r="FX83" s="12"/>
      <c r="FY83" s="12"/>
      <c r="FZ83" s="12"/>
      <c r="GA83" s="12"/>
      <c r="GB83" s="12"/>
      <c r="GC83" s="12"/>
      <c r="GD83" s="73"/>
      <c r="GE83" s="73"/>
      <c r="GF83" s="73"/>
      <c r="GG83" s="73"/>
      <c r="GH83" s="77"/>
      <c r="GI83" s="73"/>
      <c r="GJ83" s="73"/>
      <c r="GK83" s="73"/>
      <c r="GL83" s="73"/>
      <c r="GM83" s="73"/>
      <c r="GN83" s="73"/>
      <c r="GO83" s="73"/>
      <c r="GP83" s="75"/>
      <c r="GQ83" s="73"/>
    </row>
    <row r="84" spans="2:199" x14ac:dyDescent="0.25">
      <c r="B84" s="164" t="s">
        <v>52</v>
      </c>
      <c r="C84" s="164"/>
      <c r="D84" s="164"/>
      <c r="E84" s="164"/>
      <c r="F84" s="164"/>
      <c r="G84" s="164"/>
      <c r="H84" s="73"/>
      <c r="I84" s="73"/>
      <c r="J84" s="73"/>
      <c r="K84" s="73"/>
      <c r="L84" s="73"/>
      <c r="M84" s="74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5"/>
      <c r="BO84" s="75"/>
      <c r="BP84" s="75"/>
      <c r="BQ84" s="75"/>
      <c r="BR84" s="75"/>
      <c r="BS84" s="75"/>
      <c r="BT84" s="75"/>
      <c r="BU84" s="75"/>
      <c r="BV84" s="75"/>
      <c r="BW84" s="75"/>
      <c r="BX84" s="75"/>
      <c r="BY84" s="75"/>
      <c r="BZ84" s="75"/>
      <c r="CA84" s="75"/>
      <c r="CB84" s="75"/>
      <c r="CC84" s="75"/>
      <c r="CD84" s="75"/>
      <c r="CE84" s="75"/>
      <c r="CF84" s="75"/>
      <c r="CG84" s="75"/>
      <c r="CH84" s="75"/>
      <c r="CI84" s="75"/>
      <c r="CJ84" s="75"/>
      <c r="CK84" s="75"/>
      <c r="CL84" s="75"/>
      <c r="CM84" s="75"/>
      <c r="CN84" s="75"/>
      <c r="CO84" s="75"/>
      <c r="CP84" s="75"/>
      <c r="CQ84" s="75"/>
      <c r="CR84" s="76"/>
      <c r="CS84" s="75"/>
      <c r="CT84" s="75"/>
      <c r="CU84" s="75"/>
      <c r="CV84" s="75"/>
      <c r="CW84" s="75"/>
      <c r="CX84" s="75"/>
      <c r="CY84" s="75"/>
      <c r="CZ84" s="75"/>
      <c r="DA84" s="75"/>
      <c r="DB84" s="75"/>
      <c r="DC84" s="75"/>
      <c r="DD84" s="68"/>
      <c r="DE84" s="75"/>
      <c r="DF84" s="75"/>
      <c r="DG84" s="75"/>
      <c r="DH84" s="75"/>
      <c r="DI84" s="75"/>
      <c r="DJ84" s="75"/>
      <c r="DK84" s="75"/>
      <c r="DL84" s="72"/>
      <c r="DM84" s="75"/>
      <c r="DN84" s="75"/>
      <c r="DO84" s="75"/>
      <c r="DP84" s="76"/>
      <c r="DQ84" s="75"/>
      <c r="DR84" s="75"/>
      <c r="DS84" s="73"/>
      <c r="DT84" s="73"/>
      <c r="DU84" s="73"/>
      <c r="DV84" s="73"/>
      <c r="DW84" s="73"/>
      <c r="DX84" s="73"/>
      <c r="DY84" s="73"/>
      <c r="DZ84" s="73"/>
      <c r="EA84" s="73"/>
      <c r="EB84" s="73"/>
      <c r="EC84" s="73"/>
      <c r="ED84" s="73"/>
      <c r="EE84" s="75"/>
      <c r="EF84" s="73"/>
      <c r="EG84" s="73"/>
      <c r="EH84" s="75"/>
      <c r="EI84" s="75"/>
      <c r="EJ84" s="73"/>
      <c r="EK84" s="73"/>
      <c r="EL84" s="74"/>
      <c r="EM84" s="74"/>
      <c r="EN84" s="73"/>
      <c r="EO84" s="73"/>
      <c r="EP84" s="73"/>
      <c r="EQ84" s="73"/>
      <c r="ER84" s="73"/>
      <c r="ES84" s="73"/>
      <c r="ET84" s="73"/>
      <c r="EU84" s="75"/>
      <c r="EV84" s="76"/>
      <c r="EW84" s="77"/>
      <c r="EX84" s="77"/>
      <c r="EY84" s="71"/>
      <c r="EZ84" s="71"/>
      <c r="FA84" s="71"/>
      <c r="FB84" s="71"/>
      <c r="FC84" s="71"/>
      <c r="FD84" s="71"/>
      <c r="FE84" s="71"/>
      <c r="FF84" s="71"/>
      <c r="FG84" s="71"/>
      <c r="FH84" s="71"/>
      <c r="FI84" s="71"/>
      <c r="FJ84" s="71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  <c r="GB84" s="12"/>
      <c r="GC84" s="12"/>
      <c r="GD84" s="73"/>
      <c r="GE84" s="73"/>
      <c r="GF84" s="73"/>
      <c r="GG84" s="73"/>
      <c r="GH84" s="77"/>
      <c r="GI84" s="73"/>
      <c r="GJ84" s="73"/>
      <c r="GK84" s="73"/>
      <c r="GL84" s="73"/>
      <c r="GM84" s="73"/>
      <c r="GN84" s="73"/>
      <c r="GO84" s="73"/>
      <c r="GP84" s="75"/>
      <c r="GQ84" s="73"/>
    </row>
    <row r="85" spans="2:199" x14ac:dyDescent="0.25">
      <c r="B85" s="164" t="s">
        <v>47</v>
      </c>
      <c r="C85" s="164"/>
      <c r="D85" s="164"/>
      <c r="E85" s="164"/>
      <c r="F85" s="164"/>
      <c r="G85" s="164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  <c r="BH85" s="78"/>
      <c r="BI85" s="78"/>
      <c r="BJ85" s="78"/>
      <c r="BK85" s="78"/>
      <c r="BL85" s="78"/>
      <c r="BM85" s="78"/>
      <c r="BN85" s="78"/>
      <c r="BO85" s="78"/>
      <c r="BP85" s="78"/>
      <c r="BQ85" s="78"/>
      <c r="BR85" s="78"/>
      <c r="BS85" s="78"/>
      <c r="BT85" s="78"/>
      <c r="BU85" s="78"/>
      <c r="BV85" s="78"/>
      <c r="BW85" s="78"/>
      <c r="BX85" s="78"/>
      <c r="BY85" s="78"/>
      <c r="BZ85" s="78"/>
      <c r="CA85" s="78"/>
      <c r="CB85" s="78"/>
      <c r="CC85" s="78"/>
      <c r="CD85" s="78"/>
      <c r="CE85" s="78"/>
      <c r="CF85" s="78"/>
      <c r="CG85" s="78"/>
      <c r="CH85" s="78"/>
      <c r="CI85" s="78"/>
      <c r="CJ85" s="78"/>
      <c r="CK85" s="78"/>
      <c r="CL85" s="78"/>
      <c r="CM85" s="78"/>
      <c r="CN85" s="78"/>
      <c r="CO85" s="78"/>
      <c r="CP85" s="78"/>
      <c r="CQ85" s="78"/>
      <c r="CR85" s="78"/>
      <c r="CS85" s="78"/>
      <c r="CT85" s="78"/>
      <c r="CU85" s="78"/>
      <c r="CV85" s="78"/>
      <c r="CW85" s="78"/>
      <c r="CX85" s="78"/>
      <c r="CY85" s="78"/>
      <c r="CZ85" s="78"/>
      <c r="DA85" s="78"/>
      <c r="DB85" s="78"/>
      <c r="DC85" s="78"/>
      <c r="DD85" s="78"/>
      <c r="DE85" s="78"/>
      <c r="DF85" s="78"/>
      <c r="DG85" s="78"/>
      <c r="DH85" s="78"/>
      <c r="DI85" s="78"/>
      <c r="DJ85" s="78"/>
      <c r="DK85" s="78"/>
      <c r="DL85" s="78"/>
      <c r="DM85" s="78"/>
      <c r="DN85" s="78"/>
      <c r="DO85" s="78"/>
      <c r="DP85" s="78"/>
      <c r="DQ85" s="78"/>
      <c r="DR85" s="78"/>
      <c r="DS85" s="78"/>
      <c r="DT85" s="78"/>
      <c r="DU85" s="78"/>
      <c r="DV85" s="78"/>
      <c r="DW85" s="78"/>
      <c r="DX85" s="78"/>
      <c r="DY85" s="78"/>
      <c r="DZ85" s="78"/>
      <c r="EA85" s="78"/>
      <c r="EB85" s="78"/>
      <c r="EC85" s="78"/>
      <c r="ED85" s="78"/>
      <c r="EE85" s="78"/>
      <c r="EF85" s="78"/>
      <c r="EG85" s="78"/>
      <c r="EH85" s="78"/>
      <c r="EI85" s="78"/>
      <c r="EJ85" s="78"/>
      <c r="EK85" s="78"/>
      <c r="EL85" s="78"/>
      <c r="EM85" s="78"/>
      <c r="EN85" s="78"/>
      <c r="EO85" s="78"/>
      <c r="EP85" s="78"/>
      <c r="EQ85" s="78"/>
      <c r="ER85" s="78"/>
      <c r="ES85" s="78"/>
      <c r="ET85" s="78"/>
      <c r="EU85" s="78"/>
      <c r="EV85" s="78"/>
      <c r="EW85" s="78"/>
      <c r="EX85" s="78"/>
      <c r="EY85" s="78"/>
      <c r="EZ85" s="78"/>
      <c r="FA85" s="78"/>
      <c r="FB85" s="78"/>
      <c r="FC85" s="78"/>
      <c r="FD85" s="78"/>
      <c r="FE85" s="78"/>
      <c r="FF85" s="78"/>
      <c r="FG85" s="78"/>
      <c r="FH85" s="78"/>
      <c r="FI85" s="78"/>
      <c r="FJ85" s="78"/>
      <c r="FK85" s="78"/>
      <c r="FL85" s="78"/>
      <c r="FM85" s="78"/>
      <c r="FN85" s="78"/>
      <c r="FO85" s="78"/>
      <c r="FP85" s="78"/>
      <c r="FQ85" s="78"/>
      <c r="FR85" s="78"/>
      <c r="FS85" s="78"/>
      <c r="FT85" s="78"/>
      <c r="FU85" s="78"/>
      <c r="FV85" s="78"/>
      <c r="FW85" s="78"/>
      <c r="FX85" s="78"/>
      <c r="FY85" s="78"/>
      <c r="FZ85" s="78"/>
      <c r="GA85" s="78"/>
      <c r="GB85" s="78"/>
      <c r="GC85" s="78"/>
      <c r="GD85" s="78"/>
      <c r="GE85" s="78"/>
      <c r="GF85" s="78"/>
      <c r="GG85" s="78"/>
      <c r="GH85" s="78"/>
      <c r="GI85" s="78"/>
      <c r="GJ85" s="78"/>
      <c r="GK85" s="78"/>
      <c r="GL85" s="78"/>
      <c r="GM85" s="78"/>
      <c r="GN85" s="78"/>
      <c r="GO85" s="78"/>
      <c r="GP85" s="78"/>
      <c r="GQ85" s="78"/>
    </row>
    <row r="86" spans="2:199" ht="22.8" customHeight="1" x14ac:dyDescent="0.25">
      <c r="B86" s="164" t="s">
        <v>48</v>
      </c>
      <c r="C86" s="164"/>
      <c r="D86" s="164"/>
      <c r="E86" s="164"/>
      <c r="F86" s="164"/>
      <c r="G86" s="164"/>
      <c r="H86" s="70"/>
      <c r="I86" s="70"/>
      <c r="J86" s="70"/>
      <c r="K86" s="70"/>
      <c r="L86" s="70"/>
      <c r="M86" s="10"/>
      <c r="N86" s="70"/>
      <c r="O86" s="70"/>
      <c r="P86" s="70"/>
      <c r="Q86" s="70"/>
      <c r="R86" s="70"/>
      <c r="S86" s="70"/>
      <c r="T86" s="70"/>
      <c r="U86" s="69"/>
      <c r="V86" s="70"/>
      <c r="W86" s="70"/>
      <c r="X86" s="70"/>
      <c r="Y86" s="70"/>
      <c r="Z86" s="70"/>
      <c r="AA86" s="70"/>
      <c r="AB86" s="70"/>
      <c r="AC86" s="70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  <c r="BL86" s="69"/>
      <c r="BM86" s="69"/>
      <c r="BN86" s="69"/>
      <c r="BO86" s="69"/>
      <c r="BP86" s="69"/>
      <c r="BQ86" s="69"/>
      <c r="BR86" s="69"/>
      <c r="BS86" s="69"/>
      <c r="BT86" s="69"/>
      <c r="BU86" s="69"/>
      <c r="BV86" s="69"/>
      <c r="BW86" s="69"/>
      <c r="BX86" s="69"/>
      <c r="BY86" s="69"/>
      <c r="BZ86" s="69"/>
      <c r="CA86" s="69"/>
      <c r="CB86" s="69"/>
      <c r="CC86" s="69"/>
      <c r="CD86" s="69"/>
      <c r="CE86" s="69"/>
      <c r="CF86" s="69"/>
      <c r="CG86" s="69"/>
      <c r="CH86" s="69"/>
      <c r="CI86" s="69"/>
      <c r="CJ86" s="69"/>
      <c r="CK86" s="69"/>
      <c r="CL86" s="69"/>
      <c r="CM86" s="69"/>
      <c r="CN86" s="69"/>
      <c r="CO86" s="69"/>
      <c r="CP86" s="69"/>
      <c r="CQ86" s="69"/>
      <c r="CR86" s="51"/>
      <c r="CS86" s="69"/>
      <c r="CT86" s="69"/>
      <c r="CU86" s="69"/>
      <c r="CV86" s="70"/>
      <c r="CW86" s="70"/>
      <c r="CX86" s="70"/>
      <c r="CY86" s="70"/>
      <c r="CZ86" s="70"/>
      <c r="DA86" s="70"/>
      <c r="DB86" s="70"/>
      <c r="DC86" s="70"/>
      <c r="DD86" s="10"/>
      <c r="DE86" s="70"/>
      <c r="DF86" s="70"/>
      <c r="DG86" s="70"/>
      <c r="DH86" s="70"/>
      <c r="DI86" s="70"/>
      <c r="DJ86" s="70"/>
      <c r="DK86" s="70"/>
      <c r="DL86" s="70"/>
      <c r="DM86" s="70"/>
      <c r="DN86" s="70"/>
      <c r="DO86" s="70"/>
      <c r="DP86" s="10"/>
      <c r="DQ86" s="70"/>
      <c r="DR86" s="70"/>
      <c r="DS86" s="70"/>
      <c r="DT86" s="70"/>
      <c r="DU86" s="70"/>
      <c r="DV86" s="70"/>
      <c r="DW86" s="70"/>
      <c r="DX86" s="70"/>
      <c r="DY86" s="70"/>
      <c r="DZ86" s="70"/>
      <c r="EA86" s="70"/>
      <c r="EB86" s="70"/>
      <c r="EC86" s="70"/>
      <c r="ED86" s="70"/>
      <c r="EE86" s="70"/>
      <c r="EF86" s="70"/>
      <c r="EG86" s="70"/>
      <c r="EH86" s="70"/>
      <c r="EI86" s="70"/>
      <c r="EJ86" s="70"/>
      <c r="EK86" s="70"/>
      <c r="EL86" s="10"/>
      <c r="EM86" s="10"/>
      <c r="EN86" s="70"/>
      <c r="EO86" s="70"/>
      <c r="EP86" s="70"/>
      <c r="EQ86" s="70"/>
      <c r="ER86" s="70"/>
      <c r="ES86" s="79"/>
      <c r="ET86" s="79"/>
      <c r="EU86" s="70"/>
      <c r="EV86" s="10"/>
      <c r="EW86" s="70"/>
      <c r="EX86" s="70"/>
      <c r="EY86" s="70"/>
      <c r="EZ86" s="70"/>
      <c r="FA86" s="70"/>
      <c r="FB86" s="70"/>
      <c r="FC86" s="70"/>
      <c r="FD86" s="70"/>
      <c r="FE86" s="70"/>
      <c r="FF86" s="70"/>
      <c r="FG86" s="70"/>
      <c r="FH86" s="70"/>
      <c r="FI86" s="70"/>
      <c r="FJ86" s="7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70"/>
      <c r="GE86" s="70"/>
      <c r="GF86" s="70"/>
      <c r="GG86" s="70"/>
      <c r="GH86" s="70"/>
      <c r="GI86" s="70"/>
      <c r="GJ86" s="70"/>
      <c r="GK86" s="70"/>
      <c r="GL86" s="70"/>
      <c r="GM86" s="70"/>
      <c r="GN86" s="70"/>
      <c r="GO86" s="70"/>
      <c r="GP86" s="70"/>
      <c r="GQ86" s="70"/>
    </row>
    <row r="87" spans="2:199" x14ac:dyDescent="0.25">
      <c r="B87" s="164" t="s">
        <v>49</v>
      </c>
      <c r="C87" s="164"/>
      <c r="D87" s="164"/>
      <c r="E87" s="164"/>
      <c r="F87" s="164"/>
      <c r="G87" s="164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78"/>
      <c r="BG87" s="78"/>
      <c r="BH87" s="78"/>
      <c r="BI87" s="78"/>
      <c r="BJ87" s="78"/>
      <c r="BK87" s="78"/>
      <c r="BL87" s="78"/>
      <c r="BM87" s="78"/>
      <c r="BN87" s="78"/>
      <c r="BO87" s="78"/>
      <c r="BP87" s="78"/>
      <c r="BQ87" s="78"/>
      <c r="BR87" s="78"/>
      <c r="BS87" s="78"/>
      <c r="BT87" s="78"/>
      <c r="BU87" s="78"/>
      <c r="BV87" s="78"/>
      <c r="BW87" s="78"/>
      <c r="BX87" s="78"/>
      <c r="BY87" s="78"/>
      <c r="BZ87" s="78"/>
      <c r="CA87" s="78"/>
      <c r="CB87" s="78"/>
      <c r="CC87" s="78"/>
      <c r="CD87" s="78"/>
      <c r="CE87" s="78"/>
      <c r="CF87" s="78"/>
      <c r="CG87" s="78"/>
      <c r="CH87" s="78"/>
      <c r="CI87" s="78"/>
      <c r="CJ87" s="78"/>
      <c r="CK87" s="78"/>
      <c r="CL87" s="78"/>
      <c r="CM87" s="78"/>
      <c r="CN87" s="78"/>
      <c r="CO87" s="78"/>
      <c r="CP87" s="78"/>
      <c r="CQ87" s="78"/>
      <c r="CR87" s="78"/>
      <c r="CS87" s="78"/>
      <c r="CT87" s="78"/>
      <c r="CU87" s="78"/>
      <c r="CV87" s="78"/>
      <c r="CW87" s="78"/>
      <c r="CX87" s="78"/>
      <c r="CY87" s="78"/>
      <c r="CZ87" s="78"/>
      <c r="DA87" s="78"/>
      <c r="DB87" s="78"/>
      <c r="DC87" s="78"/>
      <c r="DD87" s="78"/>
      <c r="DE87" s="78"/>
      <c r="DF87" s="78"/>
      <c r="DG87" s="78"/>
      <c r="DH87" s="78"/>
      <c r="DI87" s="78"/>
      <c r="DJ87" s="78"/>
      <c r="DK87" s="78"/>
      <c r="DL87" s="78"/>
      <c r="DM87" s="78"/>
      <c r="DN87" s="78"/>
      <c r="DO87" s="78"/>
      <c r="DP87" s="78"/>
      <c r="DQ87" s="78"/>
      <c r="DR87" s="78"/>
      <c r="DS87" s="78"/>
      <c r="DT87" s="78"/>
      <c r="DU87" s="78"/>
      <c r="DV87" s="78"/>
      <c r="DW87" s="78"/>
      <c r="DX87" s="78"/>
      <c r="DY87" s="78"/>
      <c r="DZ87" s="78"/>
      <c r="EA87" s="78"/>
      <c r="EB87" s="78"/>
      <c r="EC87" s="78"/>
      <c r="ED87" s="78"/>
      <c r="EE87" s="78"/>
      <c r="EF87" s="78"/>
      <c r="EG87" s="78"/>
      <c r="EH87" s="78"/>
      <c r="EI87" s="78"/>
      <c r="EJ87" s="78"/>
      <c r="EK87" s="78"/>
      <c r="EL87" s="78"/>
      <c r="EM87" s="78"/>
      <c r="EN87" s="78"/>
      <c r="EO87" s="78"/>
      <c r="EP87" s="78"/>
      <c r="EQ87" s="78"/>
      <c r="ER87" s="78"/>
      <c r="ES87" s="78"/>
      <c r="ET87" s="78"/>
      <c r="EU87" s="78"/>
      <c r="EV87" s="78"/>
      <c r="EW87" s="78"/>
      <c r="EX87" s="78"/>
      <c r="EY87" s="78"/>
      <c r="EZ87" s="78"/>
      <c r="FA87" s="78"/>
      <c r="FB87" s="78"/>
      <c r="FC87" s="78"/>
      <c r="FD87" s="78"/>
      <c r="FE87" s="78"/>
      <c r="FF87" s="78"/>
      <c r="FG87" s="78"/>
      <c r="FH87" s="78"/>
      <c r="FI87" s="78"/>
      <c r="FJ87" s="78"/>
      <c r="FK87" s="78"/>
      <c r="FL87" s="78"/>
      <c r="FM87" s="78"/>
      <c r="FN87" s="78"/>
      <c r="FO87" s="78"/>
      <c r="FP87" s="78"/>
      <c r="FQ87" s="78"/>
      <c r="FR87" s="78"/>
      <c r="FS87" s="78"/>
      <c r="FT87" s="78"/>
      <c r="FU87" s="78"/>
      <c r="FV87" s="78"/>
      <c r="FW87" s="78"/>
      <c r="FX87" s="78"/>
      <c r="FY87" s="78"/>
      <c r="FZ87" s="78"/>
      <c r="GA87" s="78"/>
      <c r="GB87" s="78"/>
      <c r="GC87" s="78"/>
      <c r="GD87" s="78"/>
      <c r="GE87" s="78"/>
      <c r="GF87" s="78"/>
      <c r="GG87" s="78"/>
      <c r="GH87" s="78"/>
      <c r="GI87" s="78"/>
      <c r="GJ87" s="78"/>
      <c r="GK87" s="78"/>
      <c r="GL87" s="78"/>
      <c r="GM87" s="78"/>
      <c r="GN87" s="78"/>
      <c r="GO87" s="78"/>
      <c r="GP87" s="78"/>
      <c r="GQ87" s="78"/>
    </row>
    <row r="88" spans="2:199" x14ac:dyDescent="0.25">
      <c r="B88" s="164" t="s">
        <v>50</v>
      </c>
      <c r="C88" s="164"/>
      <c r="D88" s="164"/>
      <c r="E88" s="164"/>
      <c r="F88" s="164"/>
      <c r="G88" s="164"/>
      <c r="H88" s="70"/>
      <c r="I88" s="70"/>
      <c r="J88" s="70"/>
      <c r="K88" s="70"/>
      <c r="L88" s="70"/>
      <c r="M88" s="10"/>
      <c r="N88" s="70"/>
      <c r="O88" s="70"/>
      <c r="P88" s="70"/>
      <c r="Q88" s="70"/>
      <c r="R88" s="70"/>
      <c r="S88" s="70"/>
      <c r="T88" s="70"/>
      <c r="U88" s="69"/>
      <c r="V88" s="70"/>
      <c r="W88" s="70"/>
      <c r="X88" s="70"/>
      <c r="Y88" s="70"/>
      <c r="Z88" s="70"/>
      <c r="AA88" s="70"/>
      <c r="AB88" s="70"/>
      <c r="AC88" s="70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  <c r="BE88" s="69"/>
      <c r="BF88" s="69"/>
      <c r="BG88" s="69"/>
      <c r="BH88" s="69"/>
      <c r="BI88" s="69"/>
      <c r="BJ88" s="69"/>
      <c r="BK88" s="69"/>
      <c r="BL88" s="69"/>
      <c r="BM88" s="69"/>
      <c r="BN88" s="69"/>
      <c r="BO88" s="69"/>
      <c r="BP88" s="69"/>
      <c r="BQ88" s="69"/>
      <c r="BR88" s="69"/>
      <c r="BS88" s="69"/>
      <c r="BT88" s="69"/>
      <c r="BU88" s="69"/>
      <c r="BV88" s="69"/>
      <c r="BW88" s="69"/>
      <c r="BX88" s="69"/>
      <c r="BY88" s="69"/>
      <c r="BZ88" s="69"/>
      <c r="CA88" s="69"/>
      <c r="CB88" s="69"/>
      <c r="CC88" s="69"/>
      <c r="CD88" s="69"/>
      <c r="CE88" s="69"/>
      <c r="CF88" s="69"/>
      <c r="CG88" s="69"/>
      <c r="CH88" s="69"/>
      <c r="CI88" s="69"/>
      <c r="CJ88" s="69"/>
      <c r="CK88" s="69"/>
      <c r="CL88" s="69"/>
      <c r="CM88" s="69"/>
      <c r="CN88" s="69"/>
      <c r="CO88" s="69"/>
      <c r="CP88" s="69"/>
      <c r="CQ88" s="69"/>
      <c r="CR88" s="51"/>
      <c r="CS88" s="69"/>
      <c r="CT88" s="69"/>
      <c r="CU88" s="69"/>
      <c r="CV88" s="70"/>
      <c r="CW88" s="70"/>
      <c r="CX88" s="70"/>
      <c r="CY88" s="70"/>
      <c r="CZ88" s="70"/>
      <c r="DA88" s="70"/>
      <c r="DB88" s="70"/>
      <c r="DC88" s="70"/>
      <c r="DD88" s="10"/>
      <c r="DE88" s="70"/>
      <c r="DF88" s="70"/>
      <c r="DG88" s="70"/>
      <c r="DH88" s="70"/>
      <c r="DI88" s="70"/>
      <c r="DJ88" s="70"/>
      <c r="DK88" s="70"/>
      <c r="DL88" s="72"/>
      <c r="DM88" s="70"/>
      <c r="DN88" s="70"/>
      <c r="DO88" s="70"/>
      <c r="DP88" s="10"/>
      <c r="DQ88" s="70"/>
      <c r="DR88" s="70"/>
      <c r="DS88" s="70"/>
      <c r="DT88" s="70"/>
      <c r="DU88" s="70"/>
      <c r="DV88" s="70"/>
      <c r="DW88" s="70"/>
      <c r="DX88" s="70"/>
      <c r="DY88" s="70"/>
      <c r="DZ88" s="70"/>
      <c r="EA88" s="70"/>
      <c r="EB88" s="70"/>
      <c r="EC88" s="70"/>
      <c r="ED88" s="70"/>
      <c r="EE88" s="70"/>
      <c r="EF88" s="70"/>
      <c r="EG88" s="70"/>
      <c r="EH88" s="70"/>
      <c r="EI88" s="70"/>
      <c r="EJ88" s="70"/>
      <c r="EK88" s="70"/>
      <c r="EL88" s="10"/>
      <c r="EM88" s="10"/>
      <c r="EN88" s="70"/>
      <c r="EO88" s="70"/>
      <c r="EP88" s="70"/>
      <c r="EQ88" s="70"/>
      <c r="ER88" s="70"/>
      <c r="ES88" s="70"/>
      <c r="ET88" s="70"/>
      <c r="EU88" s="70"/>
      <c r="EV88" s="10"/>
      <c r="EW88" s="70"/>
      <c r="EX88" s="70"/>
      <c r="EY88" s="70"/>
      <c r="EZ88" s="70"/>
      <c r="FA88" s="70"/>
      <c r="FB88" s="70"/>
      <c r="FC88" s="70"/>
      <c r="FD88" s="70"/>
      <c r="FE88" s="70"/>
      <c r="FF88" s="70"/>
      <c r="FG88" s="70"/>
      <c r="FH88" s="70"/>
      <c r="FI88" s="70"/>
      <c r="FJ88" s="7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70"/>
      <c r="GE88" s="70"/>
      <c r="GF88" s="70"/>
      <c r="GG88" s="70"/>
      <c r="GH88" s="70"/>
      <c r="GI88" s="70"/>
      <c r="GJ88" s="70"/>
      <c r="GK88" s="70"/>
      <c r="GL88" s="70"/>
      <c r="GM88" s="70"/>
      <c r="GN88" s="70"/>
      <c r="GO88" s="70"/>
      <c r="GP88" s="70"/>
      <c r="GQ88" s="70"/>
    </row>
    <row r="89" spans="2:199" x14ac:dyDescent="0.25">
      <c r="B89" s="164" t="s">
        <v>51</v>
      </c>
      <c r="C89" s="164"/>
      <c r="D89" s="164"/>
      <c r="E89" s="164"/>
      <c r="F89" s="164"/>
      <c r="G89" s="164"/>
      <c r="H89" s="70"/>
      <c r="I89" s="70"/>
      <c r="J89" s="70"/>
      <c r="K89" s="70"/>
      <c r="L89" s="70"/>
      <c r="M89" s="10"/>
      <c r="N89" s="70"/>
      <c r="O89" s="70"/>
      <c r="P89" s="70"/>
      <c r="Q89" s="70"/>
      <c r="R89" s="70"/>
      <c r="S89" s="70"/>
      <c r="T89" s="70"/>
      <c r="U89" s="69"/>
      <c r="V89" s="70"/>
      <c r="W89" s="70"/>
      <c r="X89" s="70"/>
      <c r="Y89" s="70"/>
      <c r="Z89" s="70"/>
      <c r="AA89" s="70"/>
      <c r="AB89" s="70"/>
      <c r="AC89" s="70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  <c r="BL89" s="69"/>
      <c r="BM89" s="69"/>
      <c r="BN89" s="69"/>
      <c r="BO89" s="69"/>
      <c r="BP89" s="69"/>
      <c r="BQ89" s="69"/>
      <c r="BR89" s="69"/>
      <c r="BS89" s="69"/>
      <c r="BT89" s="69"/>
      <c r="BU89" s="69"/>
      <c r="BV89" s="69"/>
      <c r="BW89" s="69"/>
      <c r="BX89" s="69"/>
      <c r="BY89" s="69"/>
      <c r="BZ89" s="69"/>
      <c r="CA89" s="69"/>
      <c r="CB89" s="69"/>
      <c r="CC89" s="69"/>
      <c r="CD89" s="69"/>
      <c r="CE89" s="69"/>
      <c r="CF89" s="69"/>
      <c r="CG89" s="69"/>
      <c r="CH89" s="69"/>
      <c r="CI89" s="69"/>
      <c r="CJ89" s="69"/>
      <c r="CK89" s="69"/>
      <c r="CL89" s="69"/>
      <c r="CM89" s="69"/>
      <c r="CN89" s="69"/>
      <c r="CO89" s="69"/>
      <c r="CP89" s="69"/>
      <c r="CQ89" s="69"/>
      <c r="CR89" s="51"/>
      <c r="CS89" s="69"/>
      <c r="CT89" s="69"/>
      <c r="CU89" s="69"/>
      <c r="CV89" s="70"/>
      <c r="CW89" s="70"/>
      <c r="CX89" s="70"/>
      <c r="CY89" s="70"/>
      <c r="CZ89" s="70"/>
      <c r="DA89" s="70"/>
      <c r="DB89" s="70"/>
      <c r="DC89" s="70"/>
      <c r="DD89" s="10"/>
      <c r="DE89" s="70"/>
      <c r="DF89" s="70"/>
      <c r="DG89" s="70"/>
      <c r="DH89" s="70"/>
      <c r="DI89" s="70"/>
      <c r="DJ89" s="70"/>
      <c r="DK89" s="70"/>
      <c r="DL89" s="70"/>
      <c r="DM89" s="70"/>
      <c r="DN89" s="70"/>
      <c r="DO89" s="70"/>
      <c r="DP89" s="10"/>
      <c r="DQ89" s="70"/>
      <c r="DR89" s="70"/>
      <c r="DS89" s="70"/>
      <c r="DT89" s="70"/>
      <c r="DU89" s="70"/>
      <c r="DV89" s="70"/>
      <c r="DW89" s="70"/>
      <c r="DX89" s="70"/>
      <c r="DY89" s="70"/>
      <c r="DZ89" s="70"/>
      <c r="EA89" s="70"/>
      <c r="EB89" s="70"/>
      <c r="EC89" s="70"/>
      <c r="ED89" s="70"/>
      <c r="EE89" s="70"/>
      <c r="EF89" s="70"/>
      <c r="EG89" s="70"/>
      <c r="EH89" s="70"/>
      <c r="EI89" s="70"/>
      <c r="EJ89" s="70"/>
      <c r="EK89" s="70"/>
      <c r="EL89" s="10"/>
      <c r="EM89" s="10"/>
      <c r="EN89" s="70"/>
      <c r="EO89" s="70"/>
      <c r="EP89" s="70"/>
      <c r="EQ89" s="70"/>
      <c r="ER89" s="70"/>
      <c r="ES89" s="70"/>
      <c r="ET89" s="70"/>
      <c r="EU89" s="70"/>
      <c r="EV89" s="10"/>
      <c r="EW89" s="70"/>
      <c r="EX89" s="70"/>
      <c r="EY89" s="70"/>
      <c r="EZ89" s="70"/>
      <c r="FA89" s="70"/>
      <c r="FB89" s="70"/>
      <c r="FC89" s="70"/>
      <c r="FD89" s="70"/>
      <c r="FE89" s="70"/>
      <c r="FF89" s="70"/>
      <c r="FG89" s="70"/>
      <c r="FH89" s="70"/>
      <c r="FI89" s="70"/>
      <c r="FJ89" s="7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70"/>
      <c r="GE89" s="70"/>
      <c r="GF89" s="70"/>
      <c r="GG89" s="70"/>
      <c r="GH89" s="70"/>
      <c r="GI89" s="70"/>
      <c r="GJ89" s="70"/>
      <c r="GK89" s="70"/>
      <c r="GL89" s="70"/>
      <c r="GM89" s="70"/>
      <c r="GN89" s="70"/>
      <c r="GO89" s="70"/>
      <c r="GP89" s="70"/>
      <c r="GQ89" s="70"/>
    </row>
    <row r="90" spans="2:199" x14ac:dyDescent="0.25">
      <c r="B90" s="144"/>
      <c r="C90" s="144"/>
      <c r="D90" s="144"/>
      <c r="E90" s="144"/>
      <c r="F90" s="144"/>
      <c r="G90" s="144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70"/>
      <c r="BI90" s="70"/>
      <c r="BJ90" s="70"/>
      <c r="BK90" s="70"/>
      <c r="BL90" s="70"/>
      <c r="BM90" s="70"/>
      <c r="BN90" s="70"/>
      <c r="BO90" s="70"/>
      <c r="BP90" s="70"/>
      <c r="BQ90" s="70"/>
      <c r="BR90" s="70"/>
      <c r="BS90" s="70"/>
      <c r="BT90" s="70"/>
      <c r="BU90" s="70"/>
      <c r="BV90" s="70"/>
      <c r="BW90" s="70"/>
      <c r="BX90" s="70"/>
      <c r="BY90" s="70"/>
      <c r="BZ90" s="70"/>
      <c r="CA90" s="70"/>
      <c r="CB90" s="70"/>
      <c r="CC90" s="70"/>
      <c r="CD90" s="70"/>
      <c r="CE90" s="70"/>
      <c r="CF90" s="70"/>
      <c r="CG90" s="70"/>
      <c r="CH90" s="70"/>
      <c r="CI90" s="70"/>
      <c r="CJ90" s="70"/>
      <c r="CK90" s="70"/>
      <c r="CL90" s="70"/>
      <c r="CM90" s="70"/>
      <c r="CN90" s="70"/>
      <c r="CO90" s="70"/>
      <c r="CP90" s="70"/>
      <c r="CQ90" s="70"/>
      <c r="CR90" s="70"/>
      <c r="CS90" s="70"/>
      <c r="CT90" s="70"/>
      <c r="CU90" s="70"/>
      <c r="CV90" s="70"/>
      <c r="CW90" s="70"/>
      <c r="CX90" s="70"/>
      <c r="CY90" s="70"/>
      <c r="CZ90" s="70"/>
      <c r="DA90" s="70"/>
      <c r="DB90" s="70"/>
      <c r="DC90" s="70"/>
      <c r="DD90" s="70"/>
      <c r="DE90" s="70"/>
      <c r="DF90" s="70"/>
      <c r="DG90" s="70"/>
      <c r="DH90" s="70"/>
      <c r="DI90" s="70"/>
      <c r="DJ90" s="70"/>
      <c r="DK90" s="70"/>
      <c r="DL90" s="70"/>
      <c r="DM90" s="70"/>
      <c r="DN90" s="70"/>
      <c r="DO90" s="70"/>
      <c r="DP90" s="70"/>
      <c r="DQ90" s="70"/>
      <c r="DR90" s="70"/>
      <c r="DS90" s="70"/>
      <c r="DT90" s="70"/>
      <c r="DU90" s="70"/>
      <c r="DV90" s="70"/>
      <c r="DW90" s="70"/>
      <c r="DX90" s="70"/>
      <c r="DY90" s="70"/>
      <c r="DZ90" s="70"/>
      <c r="EA90" s="70"/>
      <c r="EB90" s="70"/>
      <c r="EC90" s="70"/>
      <c r="ED90" s="70"/>
      <c r="EE90" s="70"/>
      <c r="EF90" s="70"/>
      <c r="EG90" s="70"/>
      <c r="EH90" s="70"/>
      <c r="EI90" s="70"/>
      <c r="EJ90" s="70"/>
      <c r="EK90" s="70"/>
      <c r="EL90" s="70"/>
      <c r="EM90" s="70"/>
      <c r="EN90" s="70"/>
      <c r="EO90" s="70"/>
      <c r="EP90" s="70"/>
      <c r="EQ90" s="70"/>
      <c r="ER90" s="70"/>
      <c r="ES90" s="70"/>
      <c r="ET90" s="70"/>
      <c r="EU90" s="70"/>
      <c r="EV90" s="70"/>
      <c r="EW90" s="70"/>
      <c r="EX90" s="70"/>
      <c r="EY90" s="70"/>
      <c r="EZ90" s="70"/>
      <c r="FA90" s="70"/>
      <c r="FB90" s="70"/>
      <c r="FC90" s="70"/>
      <c r="FD90" s="70"/>
      <c r="FE90" s="70"/>
      <c r="FF90" s="70"/>
      <c r="FG90" s="70"/>
      <c r="FH90" s="70"/>
      <c r="FI90" s="70"/>
      <c r="FJ90" s="70"/>
      <c r="FK90" s="70"/>
      <c r="FL90" s="70"/>
      <c r="FM90" s="70"/>
      <c r="FN90" s="70"/>
      <c r="FO90" s="70"/>
      <c r="FP90" s="70"/>
      <c r="FQ90" s="70"/>
      <c r="FR90" s="70"/>
      <c r="FS90" s="70"/>
      <c r="FT90" s="70"/>
      <c r="FU90" s="70"/>
      <c r="FV90" s="70"/>
      <c r="FW90" s="70"/>
      <c r="FX90" s="70"/>
      <c r="FY90" s="70"/>
      <c r="FZ90" s="70"/>
      <c r="GA90" s="70"/>
      <c r="GB90" s="70"/>
      <c r="GC90" s="70"/>
      <c r="GD90" s="70"/>
      <c r="GE90" s="70"/>
      <c r="GF90" s="70"/>
      <c r="GG90" s="70"/>
      <c r="GH90" s="70"/>
      <c r="GI90" s="70"/>
      <c r="GJ90" s="70"/>
      <c r="GK90" s="70"/>
      <c r="GL90" s="70"/>
      <c r="GM90" s="70"/>
      <c r="GN90" s="70"/>
      <c r="GO90" s="70"/>
      <c r="GP90" s="70"/>
      <c r="GQ90" s="70"/>
    </row>
    <row r="91" spans="2:199" x14ac:dyDescent="0.2">
      <c r="B91" s="70" t="s">
        <v>43</v>
      </c>
      <c r="C91" s="88"/>
      <c r="D91" s="88"/>
      <c r="E91" s="114"/>
      <c r="F91" s="86"/>
      <c r="G91" s="87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  <c r="BH91" s="48"/>
      <c r="BI91" s="48"/>
      <c r="BJ91" s="48"/>
      <c r="BK91" s="48"/>
      <c r="BL91" s="48"/>
      <c r="BM91" s="48"/>
      <c r="BN91" s="48"/>
      <c r="BO91" s="48"/>
      <c r="BP91" s="48"/>
      <c r="BQ91" s="48"/>
      <c r="BR91" s="48"/>
      <c r="BS91" s="48"/>
      <c r="BT91" s="48"/>
      <c r="BU91" s="48"/>
      <c r="BV91" s="48"/>
      <c r="BW91" s="48"/>
      <c r="BX91" s="48"/>
      <c r="BY91" s="48"/>
      <c r="BZ91" s="48"/>
      <c r="CA91" s="48"/>
      <c r="CB91" s="48"/>
      <c r="CC91" s="48"/>
      <c r="CD91" s="48"/>
      <c r="CE91" s="48"/>
      <c r="CF91" s="48"/>
      <c r="CG91" s="48"/>
      <c r="CH91" s="48"/>
      <c r="CI91" s="48"/>
      <c r="CJ91" s="48"/>
      <c r="CK91" s="48"/>
      <c r="CL91" s="48"/>
      <c r="CM91" s="48"/>
      <c r="CN91" s="48"/>
      <c r="CO91" s="48"/>
      <c r="CP91" s="48"/>
      <c r="CQ91" s="48"/>
      <c r="CR91" s="48"/>
      <c r="CS91" s="48"/>
      <c r="CT91" s="48"/>
      <c r="CU91" s="48"/>
      <c r="CV91" s="48"/>
      <c r="CW91" s="48"/>
      <c r="CX91" s="48"/>
      <c r="CY91" s="48"/>
      <c r="CZ91" s="48"/>
      <c r="DA91" s="48"/>
      <c r="DB91" s="48"/>
      <c r="DC91" s="48"/>
      <c r="DD91" s="48"/>
      <c r="DE91" s="48"/>
      <c r="DF91" s="48"/>
      <c r="DG91" s="48"/>
      <c r="DH91" s="48"/>
      <c r="DI91" s="48"/>
      <c r="DJ91" s="48"/>
      <c r="DK91" s="48"/>
      <c r="DL91" s="48"/>
      <c r="DM91" s="48"/>
      <c r="DN91" s="48"/>
      <c r="DO91" s="48"/>
      <c r="DP91" s="48"/>
      <c r="DQ91" s="48"/>
      <c r="DR91" s="48"/>
      <c r="DS91" s="48"/>
      <c r="DT91" s="48"/>
      <c r="DU91" s="48"/>
      <c r="DV91" s="48"/>
      <c r="DW91" s="48"/>
      <c r="DX91" s="48"/>
      <c r="DY91" s="48"/>
      <c r="DZ91" s="48"/>
      <c r="EA91" s="48"/>
      <c r="EB91" s="48"/>
      <c r="EC91" s="48"/>
      <c r="ED91" s="48"/>
      <c r="EE91" s="48"/>
      <c r="EF91" s="48"/>
      <c r="EG91" s="48"/>
      <c r="EH91" s="48"/>
      <c r="EI91" s="48"/>
      <c r="EJ91" s="48"/>
      <c r="EK91" s="48"/>
      <c r="EL91" s="48"/>
      <c r="EM91" s="48"/>
      <c r="EN91" s="48"/>
      <c r="EO91" s="48"/>
      <c r="EP91" s="48"/>
      <c r="EQ91" s="48"/>
      <c r="ER91" s="48"/>
      <c r="ES91" s="48"/>
      <c r="ET91" s="48"/>
      <c r="EU91" s="48"/>
      <c r="EV91" s="48"/>
      <c r="EW91" s="48"/>
      <c r="EX91" s="48"/>
      <c r="EY91" s="48"/>
      <c r="EZ91" s="48"/>
      <c r="FA91" s="48"/>
      <c r="FB91" s="48"/>
      <c r="FC91" s="48"/>
      <c r="FD91" s="48"/>
      <c r="FE91" s="48"/>
      <c r="FF91" s="48"/>
      <c r="FG91" s="48"/>
      <c r="FH91" s="48"/>
      <c r="FI91" s="48"/>
      <c r="FJ91" s="48"/>
      <c r="FK91" s="48"/>
      <c r="FL91" s="48"/>
      <c r="FM91" s="48"/>
      <c r="FN91" s="48"/>
      <c r="FO91" s="48"/>
      <c r="FP91" s="48"/>
      <c r="FQ91" s="48"/>
      <c r="FR91" s="48"/>
      <c r="FS91" s="48"/>
      <c r="FT91" s="48"/>
      <c r="FU91" s="48"/>
      <c r="FV91" s="48"/>
      <c r="FW91" s="48"/>
      <c r="FX91" s="48"/>
      <c r="FY91" s="48"/>
      <c r="FZ91" s="48"/>
      <c r="GA91" s="48"/>
      <c r="GB91" s="48"/>
      <c r="GC91" s="48"/>
      <c r="GD91" s="48"/>
      <c r="GE91" s="48"/>
      <c r="GF91" s="48"/>
      <c r="GG91" s="48"/>
      <c r="GH91" s="48"/>
      <c r="GI91" s="48"/>
      <c r="GJ91" s="48"/>
      <c r="GK91" s="48"/>
      <c r="GL91" s="48"/>
      <c r="GM91" s="48"/>
      <c r="GN91" s="48"/>
      <c r="GO91" s="48"/>
      <c r="GP91" s="48"/>
      <c r="GQ91" s="48"/>
    </row>
    <row r="92" spans="2:199" x14ac:dyDescent="0.25">
      <c r="B92" s="48"/>
      <c r="C92" s="10"/>
      <c r="D92" s="131"/>
      <c r="E92" s="108"/>
      <c r="F92" s="131"/>
      <c r="G92" s="71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48"/>
      <c r="BH92" s="48"/>
      <c r="BI92" s="48"/>
      <c r="BJ92" s="48"/>
      <c r="BK92" s="48"/>
      <c r="BL92" s="48"/>
      <c r="BM92" s="48"/>
      <c r="BN92" s="48"/>
      <c r="BO92" s="48"/>
      <c r="BP92" s="48"/>
      <c r="BQ92" s="48"/>
      <c r="BR92" s="48"/>
      <c r="BS92" s="48"/>
      <c r="BT92" s="48"/>
      <c r="BU92" s="48"/>
      <c r="BV92" s="48"/>
      <c r="BW92" s="48"/>
      <c r="BX92" s="48"/>
      <c r="BY92" s="48"/>
      <c r="BZ92" s="48"/>
      <c r="CA92" s="48"/>
      <c r="CB92" s="48"/>
      <c r="CC92" s="48"/>
      <c r="CD92" s="48"/>
      <c r="CE92" s="48"/>
      <c r="CF92" s="48"/>
      <c r="CG92" s="48"/>
      <c r="CH92" s="48"/>
      <c r="CI92" s="48"/>
      <c r="CJ92" s="48"/>
      <c r="CK92" s="48"/>
      <c r="CL92" s="48"/>
      <c r="CM92" s="48"/>
      <c r="CN92" s="48"/>
      <c r="CO92" s="48"/>
      <c r="CP92" s="48"/>
      <c r="CQ92" s="48"/>
      <c r="CR92" s="48"/>
      <c r="CS92" s="48"/>
      <c r="CT92" s="48"/>
      <c r="CU92" s="48"/>
      <c r="CV92" s="48"/>
      <c r="CW92" s="48"/>
      <c r="CX92" s="48"/>
      <c r="CY92" s="48"/>
      <c r="CZ92" s="48"/>
      <c r="DA92" s="48"/>
      <c r="DB92" s="48"/>
      <c r="DC92" s="48"/>
      <c r="DD92" s="48"/>
      <c r="DE92" s="48"/>
      <c r="DF92" s="48"/>
      <c r="DG92" s="48"/>
      <c r="DH92" s="48"/>
      <c r="DI92" s="48"/>
      <c r="DJ92" s="48"/>
      <c r="DK92" s="48"/>
      <c r="DL92" s="48"/>
      <c r="DM92" s="48"/>
      <c r="DN92" s="48"/>
      <c r="DO92" s="48"/>
      <c r="DP92" s="48"/>
      <c r="DQ92" s="48"/>
      <c r="DR92" s="48"/>
      <c r="DS92" s="48"/>
      <c r="DT92" s="48"/>
      <c r="DU92" s="48"/>
      <c r="DV92" s="48"/>
      <c r="DW92" s="48"/>
      <c r="DX92" s="48"/>
      <c r="DY92" s="48"/>
      <c r="DZ92" s="48"/>
      <c r="EA92" s="48"/>
      <c r="EB92" s="48"/>
      <c r="EC92" s="48"/>
      <c r="ED92" s="48"/>
      <c r="EE92" s="48"/>
      <c r="EF92" s="48"/>
      <c r="EG92" s="48"/>
      <c r="EH92" s="48"/>
      <c r="EI92" s="48"/>
      <c r="EJ92" s="48"/>
      <c r="EK92" s="48"/>
      <c r="EL92" s="48"/>
      <c r="EM92" s="48"/>
      <c r="EN92" s="48"/>
      <c r="EO92" s="48"/>
      <c r="EP92" s="48"/>
      <c r="EQ92" s="48"/>
      <c r="ER92" s="48"/>
      <c r="ES92" s="48"/>
      <c r="ET92" s="48"/>
      <c r="EU92" s="48"/>
      <c r="EV92" s="48"/>
      <c r="EW92" s="48"/>
      <c r="EX92" s="48"/>
      <c r="EY92" s="48"/>
      <c r="EZ92" s="48"/>
      <c r="FA92" s="48"/>
      <c r="FB92" s="48"/>
      <c r="FC92" s="48"/>
      <c r="FD92" s="48"/>
      <c r="FE92" s="48"/>
      <c r="FF92" s="48"/>
      <c r="FG92" s="48"/>
      <c r="FH92" s="48"/>
      <c r="FI92" s="48"/>
      <c r="FJ92" s="48"/>
      <c r="FK92" s="48"/>
      <c r="FL92" s="48"/>
      <c r="FM92" s="48"/>
      <c r="FN92" s="48"/>
      <c r="FO92" s="48"/>
      <c r="FP92" s="48"/>
      <c r="FQ92" s="48"/>
      <c r="FR92" s="48"/>
      <c r="FS92" s="48"/>
      <c r="FT92" s="48"/>
      <c r="FU92" s="48"/>
      <c r="FV92" s="48"/>
      <c r="FW92" s="48"/>
      <c r="FX92" s="48"/>
      <c r="FY92" s="48"/>
      <c r="FZ92" s="48"/>
      <c r="GA92" s="48"/>
      <c r="GB92" s="48"/>
      <c r="GC92" s="48"/>
      <c r="GD92" s="48"/>
      <c r="GE92" s="48"/>
      <c r="GF92" s="48"/>
      <c r="GG92" s="48"/>
      <c r="GH92" s="48"/>
      <c r="GI92" s="48"/>
      <c r="GJ92" s="48"/>
      <c r="GK92" s="48"/>
      <c r="GL92" s="48"/>
      <c r="GM92" s="48"/>
      <c r="GN92" s="48"/>
      <c r="GO92" s="48"/>
      <c r="GP92" s="48"/>
      <c r="GQ92" s="48"/>
    </row>
    <row r="93" spans="2:199" x14ac:dyDescent="0.25">
      <c r="B93" s="48"/>
      <c r="C93" s="10"/>
      <c r="D93" s="131"/>
      <c r="E93" s="108"/>
      <c r="F93" s="131"/>
      <c r="G93" s="71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  <c r="BF93" s="48"/>
      <c r="BG93" s="48"/>
      <c r="BH93" s="48"/>
      <c r="BI93" s="48"/>
      <c r="BJ93" s="48"/>
      <c r="BK93" s="48"/>
      <c r="BL93" s="48"/>
      <c r="BM93" s="48"/>
      <c r="BN93" s="48"/>
      <c r="BO93" s="48"/>
      <c r="BP93" s="48"/>
      <c r="BQ93" s="48"/>
      <c r="BR93" s="48"/>
      <c r="BS93" s="48"/>
      <c r="BT93" s="48"/>
      <c r="BU93" s="48"/>
      <c r="BV93" s="48"/>
      <c r="BW93" s="48"/>
      <c r="BX93" s="48"/>
      <c r="BY93" s="48"/>
      <c r="BZ93" s="48"/>
      <c r="CA93" s="48"/>
      <c r="CB93" s="48"/>
      <c r="CC93" s="48"/>
      <c r="CD93" s="48"/>
      <c r="CE93" s="48"/>
      <c r="CF93" s="48"/>
      <c r="CG93" s="48"/>
      <c r="CH93" s="48"/>
      <c r="CI93" s="48"/>
      <c r="CJ93" s="48"/>
      <c r="CK93" s="48"/>
      <c r="CL93" s="48"/>
      <c r="CM93" s="48"/>
      <c r="CN93" s="48"/>
      <c r="CO93" s="48"/>
      <c r="CP93" s="48"/>
      <c r="CQ93" s="48"/>
      <c r="CR93" s="48"/>
      <c r="CS93" s="48"/>
      <c r="CT93" s="48"/>
      <c r="CU93" s="48"/>
      <c r="CV93" s="48"/>
      <c r="CW93" s="48"/>
      <c r="CX93" s="48"/>
      <c r="CY93" s="48"/>
      <c r="CZ93" s="48"/>
      <c r="DA93" s="48"/>
      <c r="DB93" s="48"/>
      <c r="DC93" s="48"/>
      <c r="DD93" s="48"/>
      <c r="DE93" s="48"/>
      <c r="DF93" s="48"/>
      <c r="DG93" s="48"/>
      <c r="DH93" s="48"/>
      <c r="DI93" s="48"/>
      <c r="DJ93" s="48"/>
      <c r="DK93" s="48"/>
      <c r="DL93" s="48"/>
      <c r="DM93" s="48"/>
      <c r="DN93" s="48"/>
      <c r="DO93" s="48"/>
      <c r="DP93" s="48"/>
      <c r="DQ93" s="48"/>
      <c r="DR93" s="48"/>
      <c r="DS93" s="48"/>
      <c r="DT93" s="48"/>
      <c r="DU93" s="48"/>
      <c r="DV93" s="48"/>
      <c r="DW93" s="48"/>
      <c r="DX93" s="48"/>
      <c r="DY93" s="48"/>
      <c r="DZ93" s="48"/>
      <c r="EA93" s="48"/>
      <c r="EB93" s="48"/>
      <c r="EC93" s="48"/>
      <c r="ED93" s="48"/>
      <c r="EE93" s="48"/>
      <c r="EF93" s="48"/>
      <c r="EG93" s="48"/>
      <c r="EH93" s="48"/>
      <c r="EI93" s="48"/>
      <c r="EJ93" s="48"/>
      <c r="EK93" s="48"/>
      <c r="EL93" s="48"/>
      <c r="EM93" s="48"/>
      <c r="EN93" s="48"/>
      <c r="EO93" s="48"/>
      <c r="EP93" s="48"/>
      <c r="EQ93" s="48"/>
      <c r="ER93" s="48"/>
      <c r="ES93" s="48"/>
      <c r="ET93" s="48"/>
      <c r="EU93" s="48"/>
      <c r="EV93" s="48"/>
      <c r="EW93" s="48"/>
      <c r="EX93" s="48"/>
      <c r="EY93" s="48"/>
      <c r="EZ93" s="48"/>
      <c r="FA93" s="48"/>
      <c r="FB93" s="48"/>
      <c r="FC93" s="48"/>
      <c r="FD93" s="48"/>
      <c r="FE93" s="48"/>
      <c r="FF93" s="48"/>
      <c r="FG93" s="48"/>
      <c r="FH93" s="48"/>
      <c r="FI93" s="48"/>
      <c r="FJ93" s="48"/>
      <c r="FK93" s="48"/>
      <c r="FL93" s="48"/>
      <c r="FM93" s="48"/>
      <c r="FN93" s="48"/>
      <c r="FO93" s="48"/>
      <c r="FP93" s="48"/>
      <c r="FQ93" s="48"/>
      <c r="FR93" s="48"/>
      <c r="FS93" s="48"/>
      <c r="FT93" s="48"/>
      <c r="FU93" s="48"/>
      <c r="FV93" s="48"/>
      <c r="FW93" s="48"/>
      <c r="FX93" s="48"/>
      <c r="FY93" s="48"/>
      <c r="FZ93" s="48"/>
      <c r="GA93" s="48"/>
      <c r="GB93" s="48"/>
      <c r="GC93" s="48"/>
      <c r="GD93" s="48"/>
      <c r="GE93" s="48"/>
      <c r="GF93" s="48"/>
      <c r="GG93" s="48"/>
      <c r="GH93" s="48"/>
      <c r="GI93" s="48"/>
      <c r="GJ93" s="48"/>
      <c r="GK93" s="48"/>
      <c r="GL93" s="48"/>
      <c r="GM93" s="48"/>
      <c r="GN93" s="48"/>
      <c r="GO93" s="48"/>
      <c r="GP93" s="48"/>
      <c r="GQ93" s="48"/>
    </row>
    <row r="94" spans="2:199" x14ac:dyDescent="0.25">
      <c r="B94" s="48"/>
      <c r="C94" s="10"/>
      <c r="D94" s="131"/>
      <c r="E94" s="108"/>
      <c r="F94" s="131"/>
      <c r="G94" s="71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/>
      <c r="BH94" s="48"/>
      <c r="BI94" s="48"/>
      <c r="BJ94" s="48"/>
      <c r="BK94" s="48"/>
      <c r="BL94" s="48"/>
      <c r="BM94" s="48"/>
      <c r="BN94" s="48"/>
      <c r="BO94" s="48"/>
      <c r="BP94" s="48"/>
      <c r="BQ94" s="48"/>
      <c r="BR94" s="48"/>
      <c r="BS94" s="48"/>
      <c r="BT94" s="48"/>
      <c r="BU94" s="48"/>
      <c r="BV94" s="48"/>
      <c r="BW94" s="48"/>
      <c r="BX94" s="48"/>
      <c r="BY94" s="48"/>
      <c r="BZ94" s="48"/>
      <c r="CA94" s="48"/>
      <c r="CB94" s="48"/>
      <c r="CC94" s="48"/>
      <c r="CD94" s="48"/>
      <c r="CE94" s="48"/>
      <c r="CF94" s="48"/>
      <c r="CG94" s="48"/>
      <c r="CH94" s="48"/>
      <c r="CI94" s="48"/>
      <c r="CJ94" s="48"/>
      <c r="CK94" s="48"/>
      <c r="CL94" s="48"/>
      <c r="CM94" s="48"/>
      <c r="CN94" s="48"/>
      <c r="CO94" s="48"/>
      <c r="CP94" s="48"/>
      <c r="CQ94" s="48"/>
      <c r="CR94" s="48"/>
      <c r="CS94" s="48"/>
      <c r="CT94" s="48"/>
      <c r="CU94" s="48"/>
      <c r="CV94" s="48"/>
      <c r="CW94" s="48"/>
      <c r="CX94" s="48"/>
      <c r="CY94" s="48"/>
      <c r="CZ94" s="48"/>
      <c r="DA94" s="48"/>
      <c r="DB94" s="48"/>
      <c r="DC94" s="48"/>
      <c r="DD94" s="48"/>
      <c r="DE94" s="48"/>
      <c r="DF94" s="48"/>
      <c r="DG94" s="48"/>
      <c r="DH94" s="48"/>
      <c r="DI94" s="48"/>
      <c r="DJ94" s="48"/>
      <c r="DK94" s="48"/>
      <c r="DL94" s="48"/>
      <c r="DM94" s="48"/>
      <c r="DN94" s="48"/>
      <c r="DO94" s="48"/>
      <c r="DP94" s="48"/>
      <c r="DQ94" s="48"/>
      <c r="DR94" s="48"/>
      <c r="DS94" s="48"/>
      <c r="DT94" s="48"/>
      <c r="DU94" s="48"/>
      <c r="DV94" s="48"/>
      <c r="DW94" s="48"/>
      <c r="DX94" s="48"/>
      <c r="DY94" s="48"/>
      <c r="DZ94" s="48"/>
      <c r="EA94" s="48"/>
      <c r="EB94" s="48"/>
      <c r="EC94" s="48"/>
      <c r="ED94" s="48"/>
      <c r="EE94" s="48"/>
      <c r="EF94" s="48"/>
      <c r="EG94" s="48"/>
      <c r="EH94" s="48"/>
      <c r="EI94" s="48"/>
      <c r="EJ94" s="48"/>
      <c r="EK94" s="48"/>
      <c r="EL94" s="48"/>
      <c r="EM94" s="48"/>
      <c r="EN94" s="48"/>
      <c r="EO94" s="48"/>
      <c r="EP94" s="48"/>
      <c r="EQ94" s="48"/>
      <c r="ER94" s="48"/>
      <c r="ES94" s="48"/>
      <c r="ET94" s="48"/>
      <c r="EU94" s="48"/>
      <c r="EV94" s="48"/>
      <c r="EW94" s="48"/>
      <c r="EX94" s="48"/>
      <c r="EY94" s="48"/>
      <c r="EZ94" s="48"/>
      <c r="FA94" s="48"/>
      <c r="FB94" s="48"/>
      <c r="FC94" s="48"/>
      <c r="FD94" s="48"/>
      <c r="FE94" s="48"/>
      <c r="FF94" s="48"/>
      <c r="FG94" s="48"/>
      <c r="FH94" s="48"/>
      <c r="FI94" s="48"/>
      <c r="FJ94" s="48"/>
      <c r="FK94" s="48"/>
      <c r="FL94" s="48"/>
      <c r="FM94" s="48"/>
      <c r="FN94" s="48"/>
      <c r="FO94" s="48"/>
      <c r="FP94" s="48"/>
      <c r="FQ94" s="48"/>
      <c r="FR94" s="48"/>
      <c r="FS94" s="48"/>
      <c r="FT94" s="48"/>
      <c r="FU94" s="48"/>
      <c r="FV94" s="48"/>
      <c r="FW94" s="48"/>
      <c r="FX94" s="48"/>
      <c r="FY94" s="48"/>
      <c r="FZ94" s="48"/>
      <c r="GA94" s="48"/>
      <c r="GB94" s="48"/>
      <c r="GC94" s="48"/>
      <c r="GD94" s="48"/>
      <c r="GE94" s="48"/>
      <c r="GF94" s="48"/>
      <c r="GG94" s="48"/>
      <c r="GH94" s="48"/>
      <c r="GI94" s="48"/>
      <c r="GJ94" s="48"/>
      <c r="GK94" s="48"/>
      <c r="GL94" s="48"/>
      <c r="GM94" s="48"/>
      <c r="GN94" s="48"/>
      <c r="GO94" s="48"/>
      <c r="GP94" s="48"/>
      <c r="GQ94" s="48"/>
    </row>
    <row r="95" spans="2:199" x14ac:dyDescent="0.25">
      <c r="B95" s="48"/>
      <c r="C95" s="10"/>
      <c r="D95" s="131"/>
      <c r="E95" s="108"/>
      <c r="F95" s="136"/>
      <c r="G95" s="71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  <c r="BF95" s="48"/>
      <c r="BG95" s="48"/>
      <c r="BH95" s="48"/>
      <c r="BI95" s="48"/>
      <c r="BJ95" s="48"/>
      <c r="BK95" s="48"/>
      <c r="BL95" s="48"/>
      <c r="BM95" s="48"/>
      <c r="BN95" s="48"/>
      <c r="BO95" s="48"/>
      <c r="BP95" s="48"/>
      <c r="BQ95" s="48"/>
      <c r="BR95" s="48"/>
      <c r="BS95" s="48"/>
      <c r="BT95" s="48"/>
      <c r="BU95" s="48"/>
      <c r="BV95" s="48"/>
      <c r="BW95" s="48"/>
      <c r="BX95" s="48"/>
      <c r="BY95" s="48"/>
      <c r="BZ95" s="48"/>
      <c r="CA95" s="48"/>
      <c r="CB95" s="48"/>
      <c r="CC95" s="48"/>
      <c r="CD95" s="48"/>
      <c r="CE95" s="48"/>
      <c r="CF95" s="48"/>
      <c r="CG95" s="48"/>
      <c r="CH95" s="48"/>
      <c r="CI95" s="48"/>
      <c r="CJ95" s="48"/>
      <c r="CK95" s="48"/>
      <c r="CL95" s="48"/>
      <c r="CM95" s="48"/>
      <c r="CN95" s="48"/>
      <c r="CO95" s="48"/>
      <c r="CP95" s="48"/>
      <c r="CQ95" s="48"/>
      <c r="CR95" s="48"/>
      <c r="CS95" s="48"/>
      <c r="CT95" s="48"/>
      <c r="CU95" s="48"/>
      <c r="CV95" s="48"/>
      <c r="CW95" s="48"/>
      <c r="CX95" s="48"/>
      <c r="CY95" s="48"/>
      <c r="CZ95" s="48"/>
      <c r="DA95" s="48"/>
      <c r="DB95" s="48"/>
      <c r="DC95" s="48"/>
      <c r="DD95" s="48"/>
      <c r="DE95" s="48"/>
      <c r="DF95" s="48"/>
      <c r="DG95" s="48"/>
      <c r="DH95" s="48"/>
      <c r="DI95" s="48"/>
      <c r="DJ95" s="48"/>
      <c r="DK95" s="48"/>
      <c r="DL95" s="48"/>
      <c r="DM95" s="48"/>
      <c r="DN95" s="48"/>
      <c r="DO95" s="48"/>
      <c r="DP95" s="48"/>
      <c r="DQ95" s="48"/>
      <c r="DR95" s="48"/>
      <c r="DS95" s="48"/>
      <c r="DT95" s="48"/>
      <c r="DU95" s="48"/>
      <c r="DV95" s="48"/>
      <c r="DW95" s="48"/>
      <c r="DX95" s="48"/>
      <c r="DY95" s="48"/>
      <c r="DZ95" s="48"/>
      <c r="EA95" s="48"/>
      <c r="EB95" s="48"/>
      <c r="EC95" s="48"/>
      <c r="ED95" s="48"/>
      <c r="EE95" s="48"/>
      <c r="EF95" s="48"/>
      <c r="EG95" s="48"/>
      <c r="EH95" s="48"/>
      <c r="EI95" s="48"/>
      <c r="EJ95" s="48"/>
      <c r="EK95" s="48"/>
      <c r="EL95" s="48"/>
      <c r="EM95" s="48"/>
      <c r="EN95" s="48"/>
      <c r="EO95" s="48"/>
      <c r="EP95" s="48"/>
      <c r="EQ95" s="48"/>
      <c r="ER95" s="48"/>
      <c r="ES95" s="48"/>
      <c r="ET95" s="48"/>
      <c r="EU95" s="48"/>
      <c r="EV95" s="48"/>
      <c r="EW95" s="48"/>
      <c r="EX95" s="48"/>
      <c r="EY95" s="48"/>
      <c r="EZ95" s="48"/>
      <c r="FA95" s="48"/>
      <c r="FB95" s="48"/>
      <c r="FC95" s="48"/>
      <c r="FD95" s="48"/>
      <c r="FE95" s="48"/>
      <c r="FF95" s="48"/>
      <c r="FG95" s="48"/>
      <c r="FH95" s="48"/>
      <c r="FI95" s="48"/>
      <c r="FJ95" s="48"/>
      <c r="FK95" s="48"/>
      <c r="FL95" s="48"/>
      <c r="FM95" s="48"/>
      <c r="FN95" s="48"/>
      <c r="FO95" s="48"/>
      <c r="FP95" s="48"/>
      <c r="FQ95" s="48"/>
      <c r="FR95" s="48"/>
      <c r="FS95" s="48"/>
      <c r="FT95" s="48"/>
      <c r="FU95" s="48"/>
      <c r="FV95" s="48"/>
      <c r="FW95" s="48"/>
      <c r="FX95" s="48"/>
      <c r="FY95" s="48"/>
      <c r="FZ95" s="48"/>
      <c r="GA95" s="48"/>
      <c r="GB95" s="48"/>
      <c r="GC95" s="48"/>
      <c r="GD95" s="48"/>
      <c r="GE95" s="48"/>
      <c r="GF95" s="48"/>
      <c r="GG95" s="48"/>
      <c r="GH95" s="48"/>
      <c r="GI95" s="48"/>
      <c r="GJ95" s="48"/>
      <c r="GK95" s="48"/>
      <c r="GL95" s="48"/>
      <c r="GM95" s="48"/>
      <c r="GN95" s="48"/>
      <c r="GO95" s="48"/>
      <c r="GP95" s="48"/>
      <c r="GQ95" s="48"/>
    </row>
    <row r="96" spans="2:199" x14ac:dyDescent="0.25">
      <c r="B96" s="35"/>
      <c r="C96" s="9"/>
      <c r="D96" s="121"/>
      <c r="E96" s="108"/>
      <c r="F96" s="131"/>
      <c r="G96" s="71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  <c r="BF96" s="48"/>
      <c r="BG96" s="48"/>
      <c r="BH96" s="48"/>
      <c r="BI96" s="48"/>
      <c r="BJ96" s="48"/>
      <c r="BK96" s="48"/>
      <c r="BL96" s="48"/>
      <c r="BM96" s="48"/>
      <c r="BN96" s="48"/>
      <c r="BO96" s="48"/>
      <c r="BP96" s="48"/>
      <c r="BQ96" s="48"/>
      <c r="BR96" s="48"/>
      <c r="BS96" s="48"/>
      <c r="BT96" s="48"/>
      <c r="BU96" s="48"/>
      <c r="BV96" s="48"/>
      <c r="BW96" s="48"/>
      <c r="BX96" s="48"/>
      <c r="BY96" s="48"/>
      <c r="BZ96" s="48"/>
      <c r="CA96" s="48"/>
      <c r="CB96" s="48"/>
      <c r="CC96" s="48"/>
      <c r="CD96" s="48"/>
      <c r="CE96" s="48"/>
      <c r="CF96" s="48"/>
      <c r="CG96" s="48"/>
      <c r="CH96" s="48"/>
      <c r="CI96" s="48"/>
      <c r="CJ96" s="48"/>
      <c r="CK96" s="48"/>
      <c r="CL96" s="48"/>
      <c r="CM96" s="48"/>
      <c r="CN96" s="48"/>
      <c r="CO96" s="48"/>
      <c r="CP96" s="48"/>
      <c r="CQ96" s="48"/>
      <c r="CR96" s="48"/>
      <c r="CS96" s="48"/>
      <c r="CT96" s="48"/>
      <c r="CU96" s="48"/>
      <c r="CV96" s="48"/>
      <c r="CW96" s="48"/>
      <c r="CX96" s="48"/>
      <c r="CY96" s="48"/>
      <c r="CZ96" s="48"/>
      <c r="DA96" s="48"/>
      <c r="DB96" s="48"/>
      <c r="DC96" s="48"/>
      <c r="DD96" s="48"/>
      <c r="DE96" s="48"/>
      <c r="DF96" s="48"/>
      <c r="DG96" s="48"/>
      <c r="DH96" s="48"/>
      <c r="DI96" s="48"/>
      <c r="DJ96" s="48"/>
      <c r="DK96" s="48"/>
      <c r="DL96" s="48"/>
      <c r="DM96" s="48"/>
      <c r="DN96" s="48"/>
      <c r="DO96" s="48"/>
      <c r="DP96" s="48"/>
      <c r="DQ96" s="48"/>
      <c r="DR96" s="48"/>
      <c r="DS96" s="48"/>
      <c r="DT96" s="48"/>
      <c r="DU96" s="48"/>
      <c r="DV96" s="48"/>
      <c r="DW96" s="48"/>
      <c r="DX96" s="48"/>
      <c r="DY96" s="48"/>
      <c r="DZ96" s="48"/>
      <c r="EA96" s="48"/>
      <c r="EB96" s="48"/>
      <c r="EC96" s="48"/>
      <c r="ED96" s="48"/>
      <c r="EE96" s="48"/>
      <c r="EF96" s="48"/>
      <c r="EG96" s="48"/>
      <c r="EH96" s="48"/>
      <c r="EI96" s="48"/>
      <c r="EJ96" s="48"/>
      <c r="EK96" s="48"/>
      <c r="EL96" s="48"/>
      <c r="EM96" s="48"/>
      <c r="EN96" s="48"/>
      <c r="EO96" s="48"/>
      <c r="EP96" s="48"/>
      <c r="EQ96" s="48"/>
      <c r="ER96" s="48"/>
      <c r="ES96" s="48"/>
      <c r="ET96" s="48"/>
      <c r="EU96" s="48"/>
      <c r="EV96" s="48"/>
      <c r="EW96" s="48"/>
      <c r="EX96" s="48"/>
      <c r="EY96" s="48"/>
      <c r="EZ96" s="48"/>
      <c r="FA96" s="48"/>
      <c r="FB96" s="48"/>
      <c r="FC96" s="48"/>
      <c r="FD96" s="48"/>
      <c r="FE96" s="48"/>
      <c r="FF96" s="48"/>
      <c r="FG96" s="48"/>
      <c r="FH96" s="48"/>
      <c r="FI96" s="48"/>
      <c r="FJ96" s="48"/>
      <c r="FK96" s="48"/>
      <c r="FL96" s="48"/>
      <c r="FM96" s="48"/>
      <c r="FN96" s="48"/>
      <c r="FO96" s="48"/>
      <c r="FP96" s="48"/>
      <c r="FQ96" s="48"/>
      <c r="FR96" s="48"/>
      <c r="FS96" s="48"/>
      <c r="FT96" s="48"/>
      <c r="FU96" s="48"/>
      <c r="FV96" s="48"/>
      <c r="FW96" s="48"/>
      <c r="FX96" s="48"/>
      <c r="FY96" s="48"/>
      <c r="FZ96" s="48"/>
      <c r="GA96" s="48"/>
      <c r="GB96" s="48"/>
      <c r="GC96" s="48"/>
      <c r="GD96" s="48"/>
      <c r="GE96" s="48"/>
      <c r="GF96" s="48"/>
      <c r="GG96" s="48"/>
      <c r="GH96" s="48"/>
      <c r="GI96" s="48"/>
      <c r="GJ96" s="48"/>
      <c r="GK96" s="48"/>
      <c r="GL96" s="48"/>
      <c r="GM96" s="48"/>
      <c r="GN96" s="48"/>
      <c r="GO96" s="48"/>
      <c r="GP96" s="48"/>
      <c r="GQ96" s="48"/>
    </row>
    <row r="97" spans="2:199" x14ac:dyDescent="0.25">
      <c r="B97" s="39"/>
      <c r="C97" s="132"/>
      <c r="D97" s="133"/>
      <c r="E97" s="108"/>
      <c r="F97" s="131"/>
      <c r="G97" s="71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  <c r="BF97" s="48"/>
      <c r="BG97" s="48"/>
      <c r="BH97" s="48"/>
      <c r="BI97" s="48"/>
      <c r="BJ97" s="48"/>
      <c r="BK97" s="48"/>
      <c r="BL97" s="48"/>
      <c r="BM97" s="48"/>
      <c r="BN97" s="48"/>
      <c r="BO97" s="48"/>
      <c r="BP97" s="48"/>
      <c r="BQ97" s="48"/>
      <c r="BR97" s="48"/>
      <c r="BS97" s="48"/>
      <c r="BT97" s="48"/>
      <c r="BU97" s="48"/>
      <c r="BV97" s="48"/>
      <c r="BW97" s="48"/>
      <c r="BX97" s="48"/>
      <c r="BY97" s="48"/>
      <c r="BZ97" s="48"/>
      <c r="CA97" s="48"/>
      <c r="CB97" s="48"/>
      <c r="CC97" s="48"/>
      <c r="CD97" s="48"/>
      <c r="CE97" s="48"/>
      <c r="CF97" s="48"/>
      <c r="CG97" s="48"/>
      <c r="CH97" s="48"/>
      <c r="CI97" s="48"/>
      <c r="CJ97" s="48"/>
      <c r="CK97" s="48"/>
      <c r="CL97" s="48"/>
      <c r="CM97" s="48"/>
      <c r="CN97" s="48"/>
      <c r="CO97" s="48"/>
      <c r="CP97" s="48"/>
      <c r="CQ97" s="48"/>
      <c r="CR97" s="48"/>
      <c r="CS97" s="48"/>
      <c r="CT97" s="48"/>
      <c r="CU97" s="48"/>
      <c r="CV97" s="48"/>
      <c r="CW97" s="48"/>
      <c r="CX97" s="48"/>
      <c r="CY97" s="48"/>
      <c r="CZ97" s="48"/>
      <c r="DA97" s="48"/>
      <c r="DB97" s="48"/>
      <c r="DC97" s="48"/>
      <c r="DD97" s="48"/>
      <c r="DE97" s="48"/>
      <c r="DF97" s="48"/>
      <c r="DG97" s="48"/>
      <c r="DH97" s="48"/>
      <c r="DI97" s="48"/>
      <c r="DJ97" s="48"/>
      <c r="DK97" s="48"/>
      <c r="DL97" s="48"/>
      <c r="DM97" s="48"/>
      <c r="DN97" s="48"/>
      <c r="DO97" s="48"/>
      <c r="DP97" s="48"/>
      <c r="DQ97" s="48"/>
      <c r="DR97" s="48"/>
      <c r="DS97" s="48"/>
      <c r="DT97" s="48"/>
      <c r="DU97" s="48"/>
      <c r="DV97" s="48"/>
      <c r="DW97" s="48"/>
      <c r="DX97" s="48"/>
      <c r="DY97" s="48"/>
      <c r="DZ97" s="48"/>
      <c r="EA97" s="48"/>
      <c r="EB97" s="48"/>
      <c r="EC97" s="48"/>
      <c r="ED97" s="48"/>
      <c r="EE97" s="48"/>
      <c r="EF97" s="48"/>
      <c r="EG97" s="48"/>
      <c r="EH97" s="48"/>
      <c r="EI97" s="48"/>
      <c r="EJ97" s="48"/>
      <c r="EK97" s="48"/>
      <c r="EL97" s="48"/>
      <c r="EM97" s="48"/>
      <c r="EN97" s="48"/>
      <c r="EO97" s="48"/>
      <c r="EP97" s="48"/>
      <c r="EQ97" s="48"/>
      <c r="ER97" s="48"/>
      <c r="ES97" s="48"/>
      <c r="ET97" s="48"/>
      <c r="EU97" s="48"/>
      <c r="EV97" s="48"/>
      <c r="EW97" s="48"/>
      <c r="EX97" s="48"/>
      <c r="EY97" s="48"/>
      <c r="EZ97" s="48"/>
      <c r="FA97" s="48"/>
      <c r="FB97" s="48"/>
      <c r="FC97" s="48"/>
      <c r="FD97" s="48"/>
      <c r="FE97" s="48"/>
      <c r="FF97" s="48"/>
      <c r="FG97" s="48"/>
      <c r="FH97" s="48"/>
      <c r="FI97" s="48"/>
      <c r="FJ97" s="48"/>
      <c r="FK97" s="48"/>
      <c r="FL97" s="48"/>
      <c r="FM97" s="48"/>
      <c r="FN97" s="48"/>
      <c r="FO97" s="48"/>
      <c r="FP97" s="48"/>
      <c r="FQ97" s="48"/>
      <c r="FR97" s="48"/>
      <c r="FS97" s="48"/>
      <c r="FT97" s="48"/>
      <c r="FU97" s="48"/>
      <c r="FV97" s="48"/>
      <c r="FW97" s="48"/>
      <c r="FX97" s="48"/>
      <c r="FY97" s="48"/>
      <c r="FZ97" s="48"/>
      <c r="GA97" s="48"/>
      <c r="GB97" s="48"/>
      <c r="GC97" s="48"/>
      <c r="GD97" s="48"/>
      <c r="GE97" s="48"/>
      <c r="GF97" s="48"/>
      <c r="GG97" s="48"/>
      <c r="GH97" s="48"/>
      <c r="GI97" s="48"/>
      <c r="GJ97" s="48"/>
      <c r="GK97" s="48"/>
      <c r="GL97" s="48"/>
      <c r="GM97" s="48"/>
      <c r="GN97" s="48"/>
      <c r="GO97" s="48"/>
      <c r="GP97" s="48"/>
      <c r="GQ97" s="48"/>
    </row>
    <row r="98" spans="2:199" x14ac:dyDescent="0.25">
      <c r="B98" s="39"/>
      <c r="C98" s="134"/>
      <c r="D98" s="135"/>
      <c r="E98" s="108"/>
      <c r="F98" s="131"/>
      <c r="G98" s="71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  <c r="BF98" s="48"/>
      <c r="BG98" s="48"/>
      <c r="BH98" s="48"/>
      <c r="BI98" s="48"/>
      <c r="BJ98" s="48"/>
      <c r="BK98" s="48"/>
      <c r="BL98" s="48"/>
      <c r="BM98" s="48"/>
      <c r="BN98" s="48"/>
      <c r="BO98" s="48"/>
      <c r="BP98" s="48"/>
      <c r="BQ98" s="48"/>
      <c r="BR98" s="48"/>
      <c r="BS98" s="48"/>
      <c r="BT98" s="48"/>
      <c r="BU98" s="48"/>
      <c r="BV98" s="48"/>
      <c r="BW98" s="48"/>
      <c r="BX98" s="48"/>
      <c r="BY98" s="48"/>
      <c r="BZ98" s="48"/>
      <c r="CA98" s="48"/>
      <c r="CB98" s="48"/>
      <c r="CC98" s="48"/>
      <c r="CD98" s="48"/>
      <c r="CE98" s="48"/>
      <c r="CF98" s="48"/>
      <c r="CG98" s="48"/>
      <c r="CH98" s="48"/>
      <c r="CI98" s="48"/>
      <c r="CJ98" s="48"/>
      <c r="CK98" s="48"/>
      <c r="CL98" s="48"/>
      <c r="CM98" s="48"/>
      <c r="CN98" s="48"/>
      <c r="CO98" s="48"/>
      <c r="CP98" s="48"/>
      <c r="CQ98" s="48"/>
      <c r="CR98" s="48"/>
      <c r="CS98" s="48"/>
      <c r="CT98" s="48"/>
      <c r="CU98" s="48"/>
      <c r="CV98" s="48"/>
      <c r="CW98" s="48"/>
      <c r="CX98" s="48"/>
      <c r="CY98" s="48"/>
      <c r="CZ98" s="48"/>
      <c r="DA98" s="48"/>
      <c r="DB98" s="48"/>
      <c r="DC98" s="48"/>
      <c r="DD98" s="48"/>
      <c r="DE98" s="48"/>
      <c r="DF98" s="48"/>
      <c r="DG98" s="48"/>
      <c r="DH98" s="48"/>
      <c r="DI98" s="48"/>
      <c r="DJ98" s="48"/>
      <c r="DK98" s="48"/>
      <c r="DL98" s="48"/>
      <c r="DM98" s="48"/>
      <c r="DN98" s="48"/>
      <c r="DO98" s="48"/>
      <c r="DP98" s="48"/>
      <c r="DQ98" s="48"/>
      <c r="DR98" s="48"/>
      <c r="DS98" s="48"/>
      <c r="DT98" s="48"/>
      <c r="DU98" s="48"/>
      <c r="DV98" s="48"/>
      <c r="DW98" s="48"/>
      <c r="DX98" s="48"/>
      <c r="DY98" s="48"/>
      <c r="DZ98" s="48"/>
      <c r="EA98" s="48"/>
      <c r="EB98" s="48"/>
      <c r="EC98" s="48"/>
      <c r="ED98" s="48"/>
      <c r="EE98" s="48"/>
      <c r="EF98" s="48"/>
      <c r="EG98" s="48"/>
      <c r="EH98" s="48"/>
      <c r="EI98" s="48"/>
      <c r="EJ98" s="48"/>
      <c r="EK98" s="48"/>
      <c r="EL98" s="48"/>
      <c r="EM98" s="48"/>
      <c r="EN98" s="48"/>
      <c r="EO98" s="48"/>
      <c r="EP98" s="48"/>
      <c r="EQ98" s="48"/>
      <c r="ER98" s="48"/>
      <c r="ES98" s="48"/>
      <c r="ET98" s="48"/>
      <c r="EU98" s="48"/>
      <c r="EV98" s="48"/>
      <c r="EW98" s="48"/>
      <c r="EX98" s="48"/>
      <c r="EY98" s="48"/>
      <c r="EZ98" s="48"/>
      <c r="FA98" s="48"/>
      <c r="FB98" s="48"/>
      <c r="FC98" s="48"/>
      <c r="FD98" s="48"/>
      <c r="FE98" s="48"/>
      <c r="FF98" s="48"/>
      <c r="FG98" s="48"/>
      <c r="FH98" s="48"/>
      <c r="FI98" s="48"/>
      <c r="FJ98" s="48"/>
      <c r="FK98" s="48"/>
      <c r="FL98" s="48"/>
      <c r="FM98" s="48"/>
      <c r="FN98" s="48"/>
      <c r="FO98" s="48"/>
      <c r="FP98" s="48"/>
      <c r="FQ98" s="48"/>
      <c r="FR98" s="48"/>
      <c r="FS98" s="48"/>
      <c r="FT98" s="48"/>
      <c r="FU98" s="48"/>
      <c r="FV98" s="48"/>
      <c r="FW98" s="48"/>
      <c r="FX98" s="48"/>
      <c r="FY98" s="48"/>
      <c r="FZ98" s="48"/>
      <c r="GA98" s="48"/>
      <c r="GB98" s="48"/>
      <c r="GC98" s="48"/>
      <c r="GD98" s="48"/>
      <c r="GE98" s="48"/>
      <c r="GF98" s="48"/>
      <c r="GG98" s="48"/>
      <c r="GH98" s="48"/>
      <c r="GI98" s="48"/>
      <c r="GJ98" s="48"/>
      <c r="GK98" s="48"/>
      <c r="GL98" s="48"/>
      <c r="GM98" s="48"/>
      <c r="GN98" s="48"/>
      <c r="GO98" s="48"/>
      <c r="GP98" s="48"/>
      <c r="GQ98" s="48"/>
    </row>
    <row r="99" spans="2:199" x14ac:dyDescent="0.25">
      <c r="B99" s="153"/>
      <c r="C99" s="68"/>
      <c r="D99" s="131"/>
      <c r="E99" s="108"/>
      <c r="F99" s="131"/>
      <c r="G99" s="71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48"/>
      <c r="BH99" s="48"/>
      <c r="BI99" s="48"/>
      <c r="BJ99" s="48"/>
      <c r="BK99" s="48"/>
      <c r="BL99" s="48"/>
      <c r="BM99" s="48"/>
      <c r="BN99" s="48"/>
      <c r="BO99" s="48"/>
      <c r="BP99" s="48"/>
      <c r="BQ99" s="48"/>
      <c r="BR99" s="48"/>
      <c r="BS99" s="48"/>
      <c r="BT99" s="48"/>
      <c r="BU99" s="48"/>
      <c r="BV99" s="48"/>
      <c r="BW99" s="48"/>
      <c r="BX99" s="48"/>
      <c r="BY99" s="48"/>
      <c r="BZ99" s="48"/>
      <c r="CA99" s="48"/>
      <c r="CB99" s="48"/>
      <c r="CC99" s="48"/>
      <c r="CD99" s="48"/>
      <c r="CE99" s="48"/>
      <c r="CF99" s="48"/>
      <c r="CG99" s="48"/>
      <c r="CH99" s="48"/>
      <c r="CI99" s="48"/>
      <c r="CJ99" s="48"/>
      <c r="CK99" s="48"/>
      <c r="CL99" s="48"/>
      <c r="CM99" s="48"/>
      <c r="CN99" s="48"/>
      <c r="CO99" s="48"/>
      <c r="CP99" s="48"/>
      <c r="CQ99" s="48"/>
      <c r="CR99" s="48"/>
      <c r="CS99" s="48"/>
      <c r="CT99" s="48"/>
      <c r="CU99" s="48"/>
      <c r="CV99" s="48"/>
      <c r="CW99" s="48"/>
      <c r="CX99" s="48"/>
      <c r="CY99" s="48"/>
      <c r="CZ99" s="48"/>
      <c r="DA99" s="48"/>
      <c r="DB99" s="48"/>
      <c r="DC99" s="48"/>
      <c r="DD99" s="48"/>
      <c r="DE99" s="48"/>
      <c r="DF99" s="48"/>
      <c r="DG99" s="48"/>
      <c r="DH99" s="48"/>
      <c r="DI99" s="48"/>
      <c r="DJ99" s="48"/>
      <c r="DK99" s="48"/>
      <c r="DL99" s="48"/>
      <c r="DM99" s="48"/>
      <c r="DN99" s="48"/>
      <c r="DO99" s="48"/>
      <c r="DP99" s="48"/>
      <c r="DQ99" s="48"/>
      <c r="DR99" s="48"/>
      <c r="DS99" s="48"/>
      <c r="DT99" s="48"/>
      <c r="DU99" s="48"/>
      <c r="DV99" s="48"/>
      <c r="DW99" s="48"/>
      <c r="DX99" s="48"/>
      <c r="DY99" s="48"/>
      <c r="DZ99" s="48"/>
      <c r="EA99" s="48"/>
      <c r="EB99" s="48"/>
      <c r="EC99" s="48"/>
      <c r="ED99" s="48"/>
      <c r="EE99" s="48"/>
      <c r="EF99" s="48"/>
      <c r="EG99" s="48"/>
      <c r="EH99" s="48"/>
      <c r="EI99" s="48"/>
      <c r="EJ99" s="48"/>
      <c r="EK99" s="48"/>
      <c r="EL99" s="48"/>
      <c r="EM99" s="48"/>
      <c r="EN99" s="48"/>
      <c r="EO99" s="48"/>
      <c r="EP99" s="48"/>
      <c r="EQ99" s="48"/>
      <c r="ER99" s="48"/>
      <c r="ES99" s="48"/>
      <c r="ET99" s="48"/>
      <c r="EU99" s="48"/>
      <c r="EV99" s="48"/>
      <c r="EW99" s="48"/>
      <c r="EX99" s="48"/>
      <c r="EY99" s="48"/>
      <c r="EZ99" s="48"/>
      <c r="FA99" s="48"/>
      <c r="FB99" s="48"/>
      <c r="FC99" s="48"/>
      <c r="FD99" s="48"/>
      <c r="FE99" s="48"/>
      <c r="FF99" s="48"/>
      <c r="FG99" s="48"/>
      <c r="FH99" s="48"/>
      <c r="FI99" s="48"/>
      <c r="FJ99" s="48"/>
      <c r="FK99" s="48"/>
      <c r="FL99" s="48"/>
      <c r="FM99" s="48"/>
      <c r="FN99" s="48"/>
      <c r="FO99" s="48"/>
      <c r="FP99" s="48"/>
      <c r="FQ99" s="48"/>
      <c r="FR99" s="48"/>
      <c r="FS99" s="48"/>
      <c r="FT99" s="48"/>
      <c r="FU99" s="48"/>
      <c r="FV99" s="48"/>
      <c r="FW99" s="48"/>
      <c r="FX99" s="48"/>
      <c r="FY99" s="48"/>
      <c r="FZ99" s="48"/>
      <c r="GA99" s="48"/>
      <c r="GB99" s="48"/>
      <c r="GC99" s="48"/>
      <c r="GD99" s="48"/>
      <c r="GE99" s="48"/>
      <c r="GF99" s="48"/>
      <c r="GG99" s="48"/>
      <c r="GH99" s="48"/>
      <c r="GI99" s="48"/>
      <c r="GJ99" s="48"/>
      <c r="GK99" s="48"/>
      <c r="GL99" s="48"/>
      <c r="GM99" s="48"/>
      <c r="GN99" s="48"/>
      <c r="GO99" s="48"/>
      <c r="GP99" s="48"/>
      <c r="GQ99" s="48"/>
    </row>
    <row r="100" spans="2:199" x14ac:dyDescent="0.25">
      <c r="B100" s="153"/>
      <c r="C100" s="68"/>
      <c r="D100" s="136"/>
      <c r="E100" s="108"/>
      <c r="F100" s="131"/>
      <c r="G100" s="71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  <c r="BF100" s="48"/>
      <c r="BG100" s="48"/>
      <c r="BH100" s="48"/>
      <c r="BI100" s="48"/>
      <c r="BJ100" s="48"/>
      <c r="BK100" s="48"/>
      <c r="BL100" s="48"/>
      <c r="BM100" s="48"/>
      <c r="BN100" s="48"/>
      <c r="BO100" s="48"/>
      <c r="BP100" s="48"/>
      <c r="BQ100" s="48"/>
      <c r="BR100" s="48"/>
      <c r="BS100" s="48"/>
      <c r="BT100" s="48"/>
      <c r="BU100" s="48"/>
      <c r="BV100" s="48"/>
      <c r="BW100" s="48"/>
      <c r="BX100" s="48"/>
      <c r="BY100" s="48"/>
      <c r="BZ100" s="48"/>
      <c r="CA100" s="48"/>
      <c r="CB100" s="48"/>
      <c r="CC100" s="48"/>
      <c r="CD100" s="48"/>
      <c r="CE100" s="48"/>
      <c r="CF100" s="48"/>
      <c r="CG100" s="48"/>
      <c r="CH100" s="48"/>
      <c r="CI100" s="48"/>
      <c r="CJ100" s="48"/>
      <c r="CK100" s="48"/>
      <c r="CL100" s="48"/>
      <c r="CM100" s="48"/>
      <c r="CN100" s="48"/>
      <c r="CO100" s="48"/>
      <c r="CP100" s="48"/>
      <c r="CQ100" s="48"/>
      <c r="CR100" s="48"/>
      <c r="CS100" s="48"/>
      <c r="CT100" s="48"/>
      <c r="CU100" s="48"/>
      <c r="CV100" s="48"/>
      <c r="CW100" s="48"/>
      <c r="CX100" s="48"/>
      <c r="CY100" s="48"/>
      <c r="CZ100" s="48"/>
      <c r="DA100" s="48"/>
      <c r="DB100" s="48"/>
      <c r="DC100" s="48"/>
      <c r="DD100" s="48"/>
      <c r="DE100" s="48"/>
      <c r="DF100" s="48"/>
      <c r="DG100" s="48"/>
      <c r="DH100" s="48"/>
      <c r="DI100" s="48"/>
      <c r="DJ100" s="48"/>
      <c r="DK100" s="48"/>
      <c r="DL100" s="48"/>
      <c r="DM100" s="48"/>
      <c r="DN100" s="48"/>
      <c r="DO100" s="48"/>
      <c r="DP100" s="48"/>
      <c r="DQ100" s="48"/>
      <c r="DR100" s="48"/>
      <c r="DS100" s="48"/>
      <c r="DT100" s="48"/>
      <c r="DU100" s="48"/>
      <c r="DV100" s="48"/>
      <c r="DW100" s="48"/>
      <c r="DX100" s="48"/>
      <c r="DY100" s="48"/>
      <c r="DZ100" s="48"/>
      <c r="EA100" s="48"/>
      <c r="EB100" s="48"/>
      <c r="EC100" s="48"/>
      <c r="ED100" s="48"/>
      <c r="EE100" s="48"/>
      <c r="EF100" s="48"/>
      <c r="EG100" s="48"/>
      <c r="EH100" s="48"/>
      <c r="EI100" s="48"/>
      <c r="EJ100" s="48"/>
      <c r="EK100" s="48"/>
      <c r="EL100" s="48"/>
      <c r="EM100" s="48"/>
      <c r="EN100" s="48"/>
      <c r="EO100" s="48"/>
      <c r="EP100" s="48"/>
      <c r="EQ100" s="48"/>
      <c r="ER100" s="48"/>
      <c r="ES100" s="48"/>
      <c r="ET100" s="48"/>
      <c r="EU100" s="48"/>
      <c r="EV100" s="48"/>
      <c r="EW100" s="48"/>
      <c r="EX100" s="48"/>
      <c r="EY100" s="48"/>
      <c r="EZ100" s="48"/>
      <c r="FA100" s="48"/>
      <c r="FB100" s="48"/>
      <c r="FC100" s="48"/>
      <c r="FD100" s="48"/>
      <c r="FE100" s="48"/>
      <c r="FF100" s="48"/>
      <c r="FG100" s="48"/>
      <c r="FH100" s="48"/>
      <c r="FI100" s="48"/>
      <c r="FJ100" s="48"/>
      <c r="FK100" s="48"/>
      <c r="FL100" s="48"/>
      <c r="FM100" s="48"/>
      <c r="FN100" s="48"/>
      <c r="FO100" s="48"/>
      <c r="FP100" s="48"/>
      <c r="FQ100" s="48"/>
      <c r="FR100" s="48"/>
      <c r="FS100" s="48"/>
      <c r="FT100" s="48"/>
      <c r="FU100" s="48"/>
      <c r="FV100" s="48"/>
      <c r="FW100" s="48"/>
      <c r="FX100" s="48"/>
      <c r="FY100" s="48"/>
      <c r="FZ100" s="48"/>
      <c r="GA100" s="48"/>
      <c r="GB100" s="48"/>
      <c r="GC100" s="48"/>
      <c r="GD100" s="48"/>
      <c r="GE100" s="48"/>
      <c r="GF100" s="48"/>
      <c r="GG100" s="48"/>
      <c r="GH100" s="48"/>
      <c r="GI100" s="48"/>
      <c r="GJ100" s="48"/>
      <c r="GK100" s="48"/>
      <c r="GL100" s="48"/>
      <c r="GM100" s="48"/>
      <c r="GN100" s="48"/>
      <c r="GO100" s="48"/>
      <c r="GP100" s="48"/>
      <c r="GQ100" s="48"/>
    </row>
    <row r="101" spans="2:199" x14ac:dyDescent="0.25">
      <c r="B101" s="153"/>
      <c r="C101" s="68"/>
      <c r="D101" s="136"/>
      <c r="E101" s="108"/>
      <c r="F101" s="131"/>
      <c r="G101" s="71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  <c r="BF101" s="48"/>
      <c r="BG101" s="48"/>
      <c r="BH101" s="48"/>
      <c r="BI101" s="48"/>
      <c r="BJ101" s="48"/>
      <c r="BK101" s="48"/>
      <c r="BL101" s="48"/>
      <c r="BM101" s="48"/>
      <c r="BN101" s="48"/>
      <c r="BO101" s="48"/>
      <c r="BP101" s="48"/>
      <c r="BQ101" s="48"/>
      <c r="BR101" s="48"/>
      <c r="BS101" s="48"/>
      <c r="BT101" s="48"/>
      <c r="BU101" s="48"/>
      <c r="BV101" s="48"/>
      <c r="BW101" s="48"/>
      <c r="BX101" s="48"/>
      <c r="BY101" s="48"/>
      <c r="BZ101" s="48"/>
      <c r="CA101" s="48"/>
      <c r="CB101" s="48"/>
      <c r="CC101" s="48"/>
      <c r="CD101" s="48"/>
      <c r="CE101" s="48"/>
      <c r="CF101" s="48"/>
      <c r="CG101" s="48"/>
      <c r="CH101" s="48"/>
      <c r="CI101" s="48"/>
      <c r="CJ101" s="48"/>
      <c r="CK101" s="48"/>
      <c r="CL101" s="48"/>
      <c r="CM101" s="48"/>
      <c r="CN101" s="48"/>
      <c r="CO101" s="48"/>
      <c r="CP101" s="48"/>
      <c r="CQ101" s="48"/>
      <c r="CR101" s="48"/>
      <c r="CS101" s="48"/>
      <c r="CT101" s="48"/>
      <c r="CU101" s="48"/>
      <c r="CV101" s="48"/>
      <c r="CW101" s="48"/>
      <c r="CX101" s="48"/>
      <c r="CY101" s="48"/>
      <c r="CZ101" s="48"/>
      <c r="DA101" s="48"/>
      <c r="DB101" s="48"/>
      <c r="DC101" s="48"/>
      <c r="DD101" s="48"/>
      <c r="DE101" s="48"/>
      <c r="DF101" s="48"/>
      <c r="DG101" s="48"/>
      <c r="DH101" s="48"/>
      <c r="DI101" s="48"/>
      <c r="DJ101" s="48"/>
      <c r="DK101" s="48"/>
      <c r="DL101" s="48"/>
      <c r="DM101" s="48"/>
      <c r="DN101" s="48"/>
      <c r="DO101" s="48"/>
      <c r="DP101" s="48"/>
      <c r="DQ101" s="48"/>
      <c r="DR101" s="48"/>
      <c r="DS101" s="48"/>
      <c r="DT101" s="48"/>
      <c r="DU101" s="48"/>
      <c r="DV101" s="48"/>
      <c r="DW101" s="48"/>
      <c r="DX101" s="48"/>
      <c r="DY101" s="48"/>
      <c r="DZ101" s="48"/>
      <c r="EA101" s="48"/>
      <c r="EB101" s="48"/>
      <c r="EC101" s="48"/>
      <c r="ED101" s="48"/>
      <c r="EE101" s="48"/>
      <c r="EF101" s="48"/>
      <c r="EG101" s="48"/>
      <c r="EH101" s="48"/>
      <c r="EI101" s="48"/>
      <c r="EJ101" s="48"/>
      <c r="EK101" s="48"/>
      <c r="EL101" s="48"/>
      <c r="EM101" s="48"/>
      <c r="EN101" s="48"/>
      <c r="EO101" s="48"/>
      <c r="EP101" s="48"/>
      <c r="EQ101" s="48"/>
      <c r="ER101" s="48"/>
      <c r="ES101" s="48"/>
      <c r="ET101" s="48"/>
      <c r="EU101" s="48"/>
      <c r="EV101" s="48"/>
      <c r="EW101" s="48"/>
      <c r="EX101" s="48"/>
      <c r="EY101" s="48"/>
      <c r="EZ101" s="48"/>
      <c r="FA101" s="48"/>
      <c r="FB101" s="48"/>
      <c r="FC101" s="48"/>
      <c r="FD101" s="48"/>
      <c r="FE101" s="48"/>
      <c r="FF101" s="48"/>
      <c r="FG101" s="48"/>
      <c r="FH101" s="48"/>
      <c r="FI101" s="48"/>
      <c r="FJ101" s="48"/>
      <c r="FK101" s="48"/>
      <c r="FL101" s="48"/>
      <c r="FM101" s="48"/>
      <c r="FN101" s="48"/>
      <c r="FO101" s="48"/>
      <c r="FP101" s="48"/>
      <c r="FQ101" s="48"/>
      <c r="FR101" s="48"/>
      <c r="FS101" s="48"/>
      <c r="FT101" s="48"/>
      <c r="FU101" s="48"/>
      <c r="FV101" s="48"/>
      <c r="FW101" s="48"/>
      <c r="FX101" s="48"/>
      <c r="FY101" s="48"/>
      <c r="FZ101" s="48"/>
      <c r="GA101" s="48"/>
      <c r="GB101" s="48"/>
      <c r="GC101" s="48"/>
      <c r="GD101" s="48"/>
      <c r="GE101" s="48"/>
      <c r="GF101" s="48"/>
      <c r="GG101" s="48"/>
      <c r="GH101" s="48"/>
      <c r="GI101" s="48"/>
      <c r="GJ101" s="48"/>
      <c r="GK101" s="48"/>
      <c r="GL101" s="48"/>
      <c r="GM101" s="48"/>
      <c r="GN101" s="48"/>
      <c r="GO101" s="48"/>
      <c r="GP101" s="48"/>
      <c r="GQ101" s="48"/>
    </row>
    <row r="102" spans="2:199" x14ac:dyDescent="0.25">
      <c r="B102" s="153"/>
      <c r="C102" s="68"/>
      <c r="D102" s="136"/>
      <c r="E102" s="108"/>
      <c r="F102" s="131"/>
      <c r="G102" s="71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  <c r="BF102" s="48"/>
      <c r="BG102" s="48"/>
      <c r="BH102" s="48"/>
      <c r="BI102" s="48"/>
      <c r="BJ102" s="48"/>
      <c r="BK102" s="48"/>
      <c r="BL102" s="48"/>
      <c r="BM102" s="48"/>
      <c r="BN102" s="48"/>
      <c r="BO102" s="48"/>
      <c r="BP102" s="48"/>
      <c r="BQ102" s="48"/>
      <c r="BR102" s="48"/>
      <c r="BS102" s="48"/>
      <c r="BT102" s="48"/>
      <c r="BU102" s="48"/>
      <c r="BV102" s="48"/>
      <c r="BW102" s="48"/>
      <c r="BX102" s="48"/>
      <c r="BY102" s="48"/>
      <c r="BZ102" s="48"/>
      <c r="CA102" s="48"/>
      <c r="CB102" s="48"/>
      <c r="CC102" s="48"/>
      <c r="CD102" s="48"/>
      <c r="CE102" s="48"/>
      <c r="CF102" s="48"/>
      <c r="CG102" s="48"/>
      <c r="CH102" s="48"/>
      <c r="CI102" s="48"/>
      <c r="CJ102" s="48"/>
      <c r="CK102" s="48"/>
      <c r="CL102" s="48"/>
      <c r="CM102" s="48"/>
      <c r="CN102" s="48"/>
      <c r="CO102" s="48"/>
      <c r="CP102" s="48"/>
      <c r="CQ102" s="48"/>
      <c r="CR102" s="48"/>
      <c r="CS102" s="48"/>
      <c r="CT102" s="48"/>
      <c r="CU102" s="48"/>
      <c r="CV102" s="48"/>
      <c r="CW102" s="48"/>
      <c r="CX102" s="48"/>
      <c r="CY102" s="48"/>
      <c r="CZ102" s="48"/>
      <c r="DA102" s="48"/>
      <c r="DB102" s="48"/>
      <c r="DC102" s="48"/>
      <c r="DD102" s="48"/>
      <c r="DE102" s="48"/>
      <c r="DF102" s="48"/>
      <c r="DG102" s="48"/>
      <c r="DH102" s="48"/>
      <c r="DI102" s="48"/>
      <c r="DJ102" s="48"/>
      <c r="DK102" s="48"/>
      <c r="DL102" s="48"/>
      <c r="DM102" s="48"/>
      <c r="DN102" s="48"/>
      <c r="DO102" s="48"/>
      <c r="DP102" s="48"/>
      <c r="DQ102" s="48"/>
      <c r="DR102" s="48"/>
      <c r="DS102" s="48"/>
      <c r="DT102" s="48"/>
      <c r="DU102" s="48"/>
      <c r="DV102" s="48"/>
      <c r="DW102" s="48"/>
      <c r="DX102" s="48"/>
      <c r="DY102" s="48"/>
      <c r="DZ102" s="48"/>
      <c r="EA102" s="48"/>
      <c r="EB102" s="48"/>
      <c r="EC102" s="48"/>
      <c r="ED102" s="48"/>
      <c r="EE102" s="48"/>
      <c r="EF102" s="48"/>
      <c r="EG102" s="48"/>
      <c r="EH102" s="48"/>
      <c r="EI102" s="48"/>
      <c r="EJ102" s="48"/>
      <c r="EK102" s="48"/>
      <c r="EL102" s="48"/>
      <c r="EM102" s="48"/>
      <c r="EN102" s="48"/>
      <c r="EO102" s="48"/>
      <c r="EP102" s="48"/>
      <c r="EQ102" s="48"/>
      <c r="ER102" s="48"/>
      <c r="ES102" s="48"/>
      <c r="ET102" s="48"/>
      <c r="EU102" s="48"/>
      <c r="EV102" s="48"/>
      <c r="EW102" s="48"/>
      <c r="EX102" s="48"/>
      <c r="EY102" s="48"/>
      <c r="EZ102" s="48"/>
      <c r="FA102" s="48"/>
      <c r="FB102" s="48"/>
      <c r="FC102" s="48"/>
      <c r="FD102" s="48"/>
      <c r="FE102" s="48"/>
      <c r="FF102" s="48"/>
      <c r="FG102" s="48"/>
      <c r="FH102" s="48"/>
      <c r="FI102" s="48"/>
      <c r="FJ102" s="48"/>
      <c r="FK102" s="48"/>
      <c r="FL102" s="48"/>
      <c r="FM102" s="48"/>
      <c r="FN102" s="48"/>
      <c r="FO102" s="48"/>
      <c r="FP102" s="48"/>
      <c r="FQ102" s="48"/>
      <c r="FR102" s="48"/>
      <c r="FS102" s="48"/>
      <c r="FT102" s="48"/>
      <c r="FU102" s="48"/>
      <c r="FV102" s="48"/>
      <c r="FW102" s="48"/>
      <c r="FX102" s="48"/>
      <c r="FY102" s="48"/>
      <c r="FZ102" s="48"/>
      <c r="GA102" s="48"/>
      <c r="GB102" s="48"/>
      <c r="GC102" s="48"/>
      <c r="GD102" s="48"/>
      <c r="GE102" s="48"/>
      <c r="GF102" s="48"/>
      <c r="GG102" s="48"/>
      <c r="GH102" s="48"/>
      <c r="GI102" s="48"/>
      <c r="GJ102" s="48"/>
      <c r="GK102" s="48"/>
      <c r="GL102" s="48"/>
      <c r="GM102" s="48"/>
      <c r="GN102" s="48"/>
      <c r="GO102" s="48"/>
      <c r="GP102" s="48"/>
      <c r="GQ102" s="48"/>
    </row>
    <row r="103" spans="2:199" x14ac:dyDescent="0.25">
      <c r="B103" s="153"/>
      <c r="C103" s="68"/>
      <c r="D103" s="136"/>
      <c r="E103" s="108"/>
      <c r="F103" s="131"/>
      <c r="G103" s="71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  <c r="BF103" s="48"/>
      <c r="BG103" s="48"/>
      <c r="BH103" s="48"/>
      <c r="BI103" s="48"/>
      <c r="BJ103" s="48"/>
      <c r="BK103" s="48"/>
      <c r="BL103" s="48"/>
      <c r="BM103" s="48"/>
      <c r="BN103" s="48"/>
      <c r="BO103" s="48"/>
      <c r="BP103" s="48"/>
      <c r="BQ103" s="48"/>
      <c r="BR103" s="48"/>
      <c r="BS103" s="48"/>
      <c r="BT103" s="48"/>
      <c r="BU103" s="48"/>
      <c r="BV103" s="48"/>
      <c r="BW103" s="48"/>
      <c r="BX103" s="48"/>
      <c r="BY103" s="48"/>
      <c r="BZ103" s="48"/>
      <c r="CA103" s="48"/>
      <c r="CB103" s="48"/>
      <c r="CC103" s="48"/>
      <c r="CD103" s="48"/>
      <c r="CE103" s="48"/>
      <c r="CF103" s="48"/>
      <c r="CG103" s="48"/>
      <c r="CH103" s="48"/>
      <c r="CI103" s="48"/>
      <c r="CJ103" s="48"/>
      <c r="CK103" s="48"/>
      <c r="CL103" s="48"/>
      <c r="CM103" s="48"/>
      <c r="CN103" s="48"/>
      <c r="CO103" s="48"/>
      <c r="CP103" s="48"/>
      <c r="CQ103" s="48"/>
      <c r="CR103" s="48"/>
      <c r="CS103" s="48"/>
      <c r="CT103" s="48"/>
      <c r="CU103" s="48"/>
      <c r="CV103" s="48"/>
      <c r="CW103" s="48"/>
      <c r="CX103" s="48"/>
      <c r="CY103" s="48"/>
      <c r="CZ103" s="48"/>
      <c r="DA103" s="48"/>
      <c r="DB103" s="48"/>
      <c r="DC103" s="48"/>
      <c r="DD103" s="48"/>
      <c r="DE103" s="48"/>
      <c r="DF103" s="48"/>
      <c r="DG103" s="48"/>
      <c r="DH103" s="48"/>
      <c r="DI103" s="48"/>
      <c r="DJ103" s="48"/>
      <c r="DK103" s="48"/>
      <c r="DL103" s="48"/>
      <c r="DM103" s="48"/>
      <c r="DN103" s="48"/>
      <c r="DO103" s="48"/>
      <c r="DP103" s="48"/>
      <c r="DQ103" s="48"/>
      <c r="DR103" s="48"/>
      <c r="DS103" s="48"/>
      <c r="DT103" s="48"/>
      <c r="DU103" s="48"/>
      <c r="DV103" s="48"/>
      <c r="DW103" s="48"/>
      <c r="DX103" s="48"/>
      <c r="DY103" s="48"/>
      <c r="DZ103" s="48"/>
      <c r="EA103" s="48"/>
      <c r="EB103" s="48"/>
      <c r="EC103" s="48"/>
      <c r="ED103" s="48"/>
      <c r="EE103" s="48"/>
      <c r="EF103" s="48"/>
      <c r="EG103" s="48"/>
      <c r="EH103" s="48"/>
      <c r="EI103" s="48"/>
      <c r="EJ103" s="48"/>
      <c r="EK103" s="48"/>
      <c r="EL103" s="48"/>
      <c r="EM103" s="48"/>
      <c r="EN103" s="48"/>
      <c r="EO103" s="48"/>
      <c r="EP103" s="48"/>
      <c r="EQ103" s="48"/>
      <c r="ER103" s="48"/>
      <c r="ES103" s="48"/>
      <c r="ET103" s="48"/>
      <c r="EU103" s="48"/>
      <c r="EV103" s="48"/>
      <c r="EW103" s="48"/>
      <c r="EX103" s="48"/>
      <c r="EY103" s="48"/>
      <c r="EZ103" s="48"/>
      <c r="FA103" s="48"/>
      <c r="FB103" s="48"/>
      <c r="FC103" s="48"/>
      <c r="FD103" s="48"/>
      <c r="FE103" s="48"/>
      <c r="FF103" s="48"/>
      <c r="FG103" s="48"/>
      <c r="FH103" s="48"/>
      <c r="FI103" s="48"/>
      <c r="FJ103" s="48"/>
      <c r="FK103" s="48"/>
      <c r="FL103" s="48"/>
      <c r="FM103" s="48"/>
      <c r="FN103" s="48"/>
      <c r="FO103" s="48"/>
      <c r="FP103" s="48"/>
      <c r="FQ103" s="48"/>
      <c r="FR103" s="48"/>
      <c r="FS103" s="48"/>
      <c r="FT103" s="48"/>
      <c r="FU103" s="48"/>
      <c r="FV103" s="48"/>
      <c r="FW103" s="48"/>
      <c r="FX103" s="48"/>
      <c r="FY103" s="48"/>
      <c r="FZ103" s="48"/>
      <c r="GA103" s="48"/>
      <c r="GB103" s="48"/>
      <c r="GC103" s="48"/>
      <c r="GD103" s="48"/>
      <c r="GE103" s="48"/>
      <c r="GF103" s="48"/>
      <c r="GG103" s="48"/>
      <c r="GH103" s="48"/>
      <c r="GI103" s="48"/>
      <c r="GJ103" s="48"/>
      <c r="GK103" s="48"/>
      <c r="GL103" s="48"/>
      <c r="GM103" s="48"/>
      <c r="GN103" s="48"/>
      <c r="GO103" s="48"/>
      <c r="GP103" s="48"/>
      <c r="GQ103" s="48"/>
    </row>
    <row r="104" spans="2:199" x14ac:dyDescent="0.25">
      <c r="B104" s="153"/>
      <c r="C104" s="68"/>
      <c r="D104" s="136"/>
      <c r="E104" s="108"/>
      <c r="F104" s="131"/>
      <c r="G104" s="71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  <c r="BF104" s="48"/>
      <c r="BG104" s="48"/>
      <c r="BH104" s="48"/>
      <c r="BI104" s="48"/>
      <c r="BJ104" s="48"/>
      <c r="BK104" s="48"/>
      <c r="BL104" s="48"/>
      <c r="BM104" s="48"/>
      <c r="BN104" s="48"/>
      <c r="BO104" s="48"/>
      <c r="BP104" s="48"/>
      <c r="BQ104" s="48"/>
      <c r="BR104" s="48"/>
      <c r="BS104" s="48"/>
      <c r="BT104" s="48"/>
      <c r="BU104" s="48"/>
      <c r="BV104" s="48"/>
      <c r="BW104" s="48"/>
      <c r="BX104" s="48"/>
      <c r="BY104" s="48"/>
      <c r="BZ104" s="48"/>
      <c r="CA104" s="48"/>
      <c r="CB104" s="48"/>
      <c r="CC104" s="48"/>
      <c r="CD104" s="48"/>
      <c r="CE104" s="48"/>
      <c r="CF104" s="48"/>
      <c r="CG104" s="48"/>
      <c r="CH104" s="48"/>
      <c r="CI104" s="48"/>
      <c r="CJ104" s="48"/>
      <c r="CK104" s="48"/>
      <c r="CL104" s="48"/>
      <c r="CM104" s="48"/>
      <c r="CN104" s="48"/>
      <c r="CO104" s="48"/>
      <c r="CP104" s="48"/>
      <c r="CQ104" s="48"/>
      <c r="CR104" s="48"/>
      <c r="CS104" s="48"/>
      <c r="CT104" s="48"/>
      <c r="CU104" s="48"/>
      <c r="CV104" s="48"/>
      <c r="CW104" s="48"/>
      <c r="CX104" s="48"/>
      <c r="CY104" s="48"/>
      <c r="CZ104" s="48"/>
      <c r="DA104" s="48"/>
      <c r="DB104" s="48"/>
      <c r="DC104" s="48"/>
      <c r="DD104" s="48"/>
      <c r="DE104" s="48"/>
      <c r="DF104" s="48"/>
      <c r="DG104" s="48"/>
      <c r="DH104" s="48"/>
      <c r="DI104" s="48"/>
      <c r="DJ104" s="48"/>
      <c r="DK104" s="48"/>
      <c r="DL104" s="48"/>
      <c r="DM104" s="48"/>
      <c r="DN104" s="48"/>
      <c r="DO104" s="48"/>
      <c r="DP104" s="48"/>
      <c r="DQ104" s="48"/>
      <c r="DR104" s="48"/>
      <c r="DS104" s="48"/>
      <c r="DT104" s="48"/>
      <c r="DU104" s="48"/>
      <c r="DV104" s="48"/>
      <c r="DW104" s="48"/>
      <c r="DX104" s="48"/>
      <c r="DY104" s="48"/>
      <c r="DZ104" s="48"/>
      <c r="EA104" s="48"/>
      <c r="EB104" s="48"/>
      <c r="EC104" s="48"/>
      <c r="ED104" s="48"/>
      <c r="EE104" s="48"/>
      <c r="EF104" s="48"/>
      <c r="EG104" s="48"/>
      <c r="EH104" s="48"/>
      <c r="EI104" s="48"/>
      <c r="EJ104" s="48"/>
      <c r="EK104" s="48"/>
      <c r="EL104" s="48"/>
      <c r="EM104" s="48"/>
      <c r="EN104" s="48"/>
      <c r="EO104" s="48"/>
      <c r="EP104" s="48"/>
      <c r="EQ104" s="48"/>
      <c r="ER104" s="48"/>
      <c r="ES104" s="48"/>
      <c r="ET104" s="48"/>
      <c r="EU104" s="48"/>
      <c r="EV104" s="48"/>
      <c r="EW104" s="48"/>
      <c r="EX104" s="48"/>
      <c r="EY104" s="48"/>
      <c r="EZ104" s="48"/>
      <c r="FA104" s="48"/>
      <c r="FB104" s="48"/>
      <c r="FC104" s="48"/>
      <c r="FD104" s="48"/>
      <c r="FE104" s="48"/>
      <c r="FF104" s="48"/>
      <c r="FG104" s="48"/>
      <c r="FH104" s="48"/>
      <c r="FI104" s="48"/>
      <c r="FJ104" s="48"/>
      <c r="FK104" s="48"/>
      <c r="FL104" s="48"/>
      <c r="FM104" s="48"/>
      <c r="FN104" s="48"/>
      <c r="FO104" s="48"/>
      <c r="FP104" s="48"/>
      <c r="FQ104" s="48"/>
      <c r="FR104" s="48"/>
      <c r="FS104" s="48"/>
      <c r="FT104" s="48"/>
      <c r="FU104" s="48"/>
      <c r="FV104" s="48"/>
      <c r="FW104" s="48"/>
      <c r="FX104" s="48"/>
      <c r="FY104" s="48"/>
      <c r="FZ104" s="48"/>
      <c r="GA104" s="48"/>
      <c r="GB104" s="48"/>
      <c r="GC104" s="48"/>
      <c r="GD104" s="48"/>
      <c r="GE104" s="48"/>
      <c r="GF104" s="48"/>
      <c r="GG104" s="48"/>
      <c r="GH104" s="48"/>
      <c r="GI104" s="48"/>
      <c r="GJ104" s="48"/>
      <c r="GK104" s="48"/>
      <c r="GL104" s="48"/>
      <c r="GM104" s="48"/>
      <c r="GN104" s="48"/>
      <c r="GO104" s="48"/>
      <c r="GP104" s="48"/>
      <c r="GQ104" s="48"/>
    </row>
    <row r="105" spans="2:199" x14ac:dyDescent="0.25">
      <c r="B105" s="153"/>
      <c r="C105" s="68"/>
      <c r="D105" s="136"/>
      <c r="E105" s="108"/>
      <c r="F105" s="131"/>
      <c r="G105" s="71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8"/>
      <c r="BR105" s="48"/>
      <c r="BS105" s="48"/>
      <c r="BT105" s="48"/>
      <c r="BU105" s="48"/>
      <c r="BV105" s="48"/>
      <c r="BW105" s="48"/>
      <c r="BX105" s="48"/>
      <c r="BY105" s="48"/>
      <c r="BZ105" s="48"/>
      <c r="CA105" s="48"/>
      <c r="CB105" s="48"/>
      <c r="CC105" s="48"/>
      <c r="CD105" s="48"/>
      <c r="CE105" s="48"/>
      <c r="CF105" s="48"/>
      <c r="CG105" s="48"/>
      <c r="CH105" s="48"/>
      <c r="CI105" s="48"/>
      <c r="CJ105" s="48"/>
      <c r="CK105" s="48"/>
      <c r="CL105" s="48"/>
      <c r="CM105" s="48"/>
      <c r="CN105" s="48"/>
      <c r="CO105" s="48"/>
      <c r="CP105" s="48"/>
      <c r="CQ105" s="48"/>
      <c r="CR105" s="48"/>
      <c r="CS105" s="48"/>
      <c r="CT105" s="48"/>
      <c r="CU105" s="48"/>
      <c r="CV105" s="48"/>
      <c r="CW105" s="48"/>
      <c r="CX105" s="48"/>
      <c r="CY105" s="48"/>
      <c r="CZ105" s="48"/>
      <c r="DA105" s="48"/>
      <c r="DB105" s="48"/>
      <c r="DC105" s="48"/>
      <c r="DD105" s="48"/>
      <c r="DE105" s="48"/>
      <c r="DF105" s="48"/>
      <c r="DG105" s="48"/>
      <c r="DH105" s="48"/>
      <c r="DI105" s="48"/>
      <c r="DJ105" s="48"/>
      <c r="DK105" s="48"/>
      <c r="DL105" s="48"/>
      <c r="DM105" s="48"/>
      <c r="DN105" s="48"/>
      <c r="DO105" s="48"/>
      <c r="DP105" s="48"/>
      <c r="DQ105" s="48"/>
      <c r="DR105" s="48"/>
      <c r="DS105" s="48"/>
      <c r="DT105" s="48"/>
      <c r="DU105" s="48"/>
      <c r="DV105" s="48"/>
      <c r="DW105" s="48"/>
      <c r="DX105" s="48"/>
      <c r="DY105" s="48"/>
      <c r="DZ105" s="48"/>
      <c r="EA105" s="48"/>
      <c r="EB105" s="48"/>
      <c r="EC105" s="48"/>
      <c r="ED105" s="48"/>
      <c r="EE105" s="48"/>
      <c r="EF105" s="48"/>
      <c r="EG105" s="48"/>
      <c r="EH105" s="48"/>
      <c r="EI105" s="48"/>
      <c r="EJ105" s="48"/>
      <c r="EK105" s="48"/>
      <c r="EL105" s="48"/>
      <c r="EM105" s="48"/>
      <c r="EN105" s="48"/>
      <c r="EO105" s="48"/>
      <c r="EP105" s="48"/>
      <c r="EQ105" s="48"/>
      <c r="ER105" s="48"/>
      <c r="ES105" s="48"/>
      <c r="ET105" s="48"/>
      <c r="EU105" s="48"/>
      <c r="EV105" s="48"/>
      <c r="EW105" s="48"/>
      <c r="EX105" s="48"/>
      <c r="EY105" s="48"/>
      <c r="EZ105" s="48"/>
      <c r="FA105" s="48"/>
      <c r="FB105" s="48"/>
      <c r="FC105" s="48"/>
      <c r="FD105" s="48"/>
      <c r="FE105" s="48"/>
      <c r="FF105" s="48"/>
      <c r="FG105" s="48"/>
      <c r="FH105" s="48"/>
      <c r="FI105" s="48"/>
      <c r="FJ105" s="48"/>
      <c r="FK105" s="48"/>
      <c r="FL105" s="48"/>
      <c r="FM105" s="48"/>
      <c r="FN105" s="48"/>
      <c r="FO105" s="48"/>
      <c r="FP105" s="48"/>
      <c r="FQ105" s="48"/>
      <c r="FR105" s="48"/>
      <c r="FS105" s="48"/>
      <c r="FT105" s="48"/>
      <c r="FU105" s="48"/>
      <c r="FV105" s="48"/>
      <c r="FW105" s="48"/>
      <c r="FX105" s="48"/>
      <c r="FY105" s="48"/>
      <c r="FZ105" s="48"/>
      <c r="GA105" s="48"/>
      <c r="GB105" s="48"/>
      <c r="GC105" s="48"/>
      <c r="GD105" s="48"/>
      <c r="GE105" s="48"/>
      <c r="GF105" s="48"/>
      <c r="GG105" s="48"/>
      <c r="GH105" s="48"/>
      <c r="GI105" s="48"/>
      <c r="GJ105" s="48"/>
      <c r="GK105" s="48"/>
      <c r="GL105" s="48"/>
      <c r="GM105" s="48"/>
      <c r="GN105" s="48"/>
      <c r="GO105" s="48"/>
      <c r="GP105" s="48"/>
      <c r="GQ105" s="48"/>
    </row>
    <row r="106" spans="2:199" x14ac:dyDescent="0.25">
      <c r="B106" s="39"/>
      <c r="C106" s="10"/>
      <c r="D106" s="131"/>
      <c r="E106" s="108"/>
      <c r="F106" s="131"/>
      <c r="G106" s="71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  <c r="BF106" s="48"/>
      <c r="BG106" s="48"/>
      <c r="BH106" s="48"/>
      <c r="BI106" s="48"/>
      <c r="BJ106" s="48"/>
      <c r="BK106" s="48"/>
      <c r="BL106" s="48"/>
      <c r="BM106" s="48"/>
      <c r="BN106" s="48"/>
      <c r="BO106" s="48"/>
      <c r="BP106" s="48"/>
      <c r="BQ106" s="48"/>
      <c r="BR106" s="48"/>
      <c r="BS106" s="48"/>
      <c r="BT106" s="48"/>
      <c r="BU106" s="48"/>
      <c r="BV106" s="48"/>
      <c r="BW106" s="48"/>
      <c r="BX106" s="48"/>
      <c r="BY106" s="48"/>
      <c r="BZ106" s="48"/>
      <c r="CA106" s="48"/>
      <c r="CB106" s="48"/>
      <c r="CC106" s="48"/>
      <c r="CD106" s="48"/>
      <c r="CE106" s="48"/>
      <c r="CF106" s="48"/>
      <c r="CG106" s="48"/>
      <c r="CH106" s="48"/>
      <c r="CI106" s="48"/>
      <c r="CJ106" s="48"/>
      <c r="CK106" s="48"/>
      <c r="CL106" s="48"/>
      <c r="CM106" s="48"/>
      <c r="CN106" s="48"/>
      <c r="CO106" s="48"/>
      <c r="CP106" s="48"/>
      <c r="CQ106" s="48"/>
      <c r="CR106" s="48"/>
      <c r="CS106" s="48"/>
      <c r="CT106" s="48"/>
      <c r="CU106" s="48"/>
      <c r="CV106" s="48"/>
      <c r="CW106" s="48"/>
      <c r="CX106" s="48"/>
      <c r="CY106" s="48"/>
      <c r="CZ106" s="48"/>
      <c r="DA106" s="48"/>
      <c r="DB106" s="48"/>
      <c r="DC106" s="48"/>
      <c r="DD106" s="48"/>
      <c r="DE106" s="48"/>
      <c r="DF106" s="48"/>
      <c r="DG106" s="48"/>
      <c r="DH106" s="48"/>
      <c r="DI106" s="48"/>
      <c r="DJ106" s="48"/>
      <c r="DK106" s="48"/>
      <c r="DL106" s="48"/>
      <c r="DM106" s="48"/>
      <c r="DN106" s="48"/>
      <c r="DO106" s="48"/>
      <c r="DP106" s="48"/>
      <c r="DQ106" s="48"/>
      <c r="DR106" s="48"/>
      <c r="DS106" s="48"/>
      <c r="DT106" s="48"/>
      <c r="DU106" s="48"/>
      <c r="DV106" s="48"/>
      <c r="DW106" s="48"/>
      <c r="DX106" s="48"/>
      <c r="DY106" s="48"/>
      <c r="DZ106" s="48"/>
      <c r="EA106" s="48"/>
      <c r="EB106" s="48"/>
      <c r="EC106" s="48"/>
      <c r="ED106" s="48"/>
      <c r="EE106" s="48"/>
      <c r="EF106" s="48"/>
      <c r="EG106" s="48"/>
      <c r="EH106" s="48"/>
      <c r="EI106" s="48"/>
      <c r="EJ106" s="48"/>
      <c r="EK106" s="48"/>
      <c r="EL106" s="48"/>
      <c r="EM106" s="48"/>
      <c r="EN106" s="48"/>
      <c r="EO106" s="48"/>
      <c r="EP106" s="48"/>
      <c r="EQ106" s="48"/>
      <c r="ER106" s="48"/>
      <c r="ES106" s="48"/>
      <c r="ET106" s="48"/>
      <c r="EU106" s="48"/>
      <c r="EV106" s="48"/>
      <c r="EW106" s="48"/>
      <c r="EX106" s="48"/>
      <c r="EY106" s="48"/>
      <c r="EZ106" s="48"/>
      <c r="FA106" s="48"/>
      <c r="FB106" s="48"/>
      <c r="FC106" s="48"/>
      <c r="FD106" s="48"/>
      <c r="FE106" s="48"/>
      <c r="FF106" s="48"/>
      <c r="FG106" s="48"/>
      <c r="FH106" s="48"/>
      <c r="FI106" s="48"/>
      <c r="FJ106" s="48"/>
      <c r="FK106" s="48"/>
      <c r="FL106" s="48"/>
      <c r="FM106" s="48"/>
      <c r="FN106" s="48"/>
      <c r="FO106" s="48"/>
      <c r="FP106" s="48"/>
      <c r="FQ106" s="48"/>
      <c r="FR106" s="48"/>
      <c r="FS106" s="48"/>
      <c r="FT106" s="48"/>
      <c r="FU106" s="48"/>
      <c r="FV106" s="48"/>
      <c r="FW106" s="48"/>
      <c r="FX106" s="48"/>
      <c r="FY106" s="48"/>
      <c r="FZ106" s="48"/>
      <c r="GA106" s="48"/>
      <c r="GB106" s="48"/>
      <c r="GC106" s="48"/>
      <c r="GD106" s="48"/>
      <c r="GE106" s="48"/>
      <c r="GF106" s="48"/>
      <c r="GG106" s="48"/>
      <c r="GH106" s="48"/>
      <c r="GI106" s="48"/>
      <c r="GJ106" s="48"/>
      <c r="GK106" s="48"/>
      <c r="GL106" s="48"/>
      <c r="GM106" s="48"/>
      <c r="GN106" s="48"/>
      <c r="GO106" s="48"/>
      <c r="GP106" s="48"/>
      <c r="GQ106" s="48"/>
    </row>
    <row r="107" spans="2:199" x14ac:dyDescent="0.2">
      <c r="B107" s="118"/>
      <c r="C107" s="124"/>
      <c r="D107" s="124"/>
      <c r="E107" s="108"/>
      <c r="F107" s="131"/>
      <c r="G107" s="71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  <c r="BF107" s="48"/>
      <c r="BG107" s="48"/>
      <c r="BH107" s="48"/>
      <c r="BI107" s="48"/>
      <c r="BJ107" s="48"/>
      <c r="BK107" s="48"/>
      <c r="BL107" s="48"/>
      <c r="BM107" s="48"/>
      <c r="BN107" s="48"/>
      <c r="BO107" s="48"/>
      <c r="BP107" s="48"/>
      <c r="BQ107" s="48"/>
      <c r="BR107" s="48"/>
      <c r="BS107" s="48"/>
      <c r="BT107" s="48"/>
      <c r="BU107" s="48"/>
      <c r="BV107" s="48"/>
      <c r="BW107" s="48"/>
      <c r="BX107" s="48"/>
      <c r="BY107" s="48"/>
      <c r="BZ107" s="48"/>
      <c r="CA107" s="48"/>
      <c r="CB107" s="48"/>
      <c r="CC107" s="48"/>
      <c r="CD107" s="48"/>
      <c r="CE107" s="48"/>
      <c r="CF107" s="48"/>
      <c r="CG107" s="48"/>
      <c r="CH107" s="48"/>
      <c r="CI107" s="48"/>
      <c r="CJ107" s="48"/>
      <c r="CK107" s="48"/>
      <c r="CL107" s="48"/>
      <c r="CM107" s="48"/>
      <c r="CN107" s="48"/>
      <c r="CO107" s="48"/>
      <c r="CP107" s="48"/>
      <c r="CQ107" s="48"/>
      <c r="CR107" s="48"/>
      <c r="CS107" s="48"/>
      <c r="CT107" s="48"/>
      <c r="CU107" s="48"/>
      <c r="CV107" s="48"/>
      <c r="CW107" s="48"/>
      <c r="CX107" s="48"/>
      <c r="CY107" s="48"/>
      <c r="CZ107" s="48"/>
      <c r="DA107" s="48"/>
      <c r="DB107" s="48"/>
      <c r="DC107" s="48"/>
      <c r="DD107" s="48"/>
      <c r="DE107" s="48"/>
      <c r="DF107" s="48"/>
      <c r="DG107" s="48"/>
      <c r="DH107" s="48"/>
      <c r="DI107" s="48"/>
      <c r="DJ107" s="48"/>
      <c r="DK107" s="48"/>
      <c r="DL107" s="48"/>
      <c r="DM107" s="48"/>
      <c r="DN107" s="48"/>
      <c r="DO107" s="48"/>
      <c r="DP107" s="48"/>
      <c r="DQ107" s="48"/>
      <c r="DR107" s="48"/>
      <c r="DS107" s="48"/>
      <c r="DT107" s="48"/>
      <c r="DU107" s="48"/>
      <c r="DV107" s="48"/>
      <c r="DW107" s="48"/>
      <c r="DX107" s="48"/>
      <c r="DY107" s="48"/>
      <c r="DZ107" s="48"/>
      <c r="EA107" s="48"/>
      <c r="EB107" s="48"/>
      <c r="EC107" s="48"/>
      <c r="ED107" s="48"/>
      <c r="EE107" s="48"/>
      <c r="EF107" s="48"/>
      <c r="EG107" s="48"/>
      <c r="EH107" s="48"/>
      <c r="EI107" s="48"/>
      <c r="EJ107" s="48"/>
      <c r="EK107" s="48"/>
      <c r="EL107" s="48"/>
      <c r="EM107" s="48"/>
      <c r="EN107" s="48"/>
      <c r="EO107" s="48"/>
      <c r="EP107" s="48"/>
      <c r="EQ107" s="48"/>
      <c r="ER107" s="48"/>
      <c r="ES107" s="48"/>
      <c r="ET107" s="48"/>
      <c r="EU107" s="48"/>
      <c r="EV107" s="48"/>
      <c r="EW107" s="48"/>
      <c r="EX107" s="48"/>
      <c r="EY107" s="48"/>
      <c r="EZ107" s="48"/>
      <c r="FA107" s="48"/>
      <c r="FB107" s="48"/>
      <c r="FC107" s="48"/>
      <c r="FD107" s="48"/>
      <c r="FE107" s="48"/>
      <c r="FF107" s="48"/>
      <c r="FG107" s="48"/>
      <c r="FH107" s="48"/>
      <c r="FI107" s="48"/>
      <c r="FJ107" s="48"/>
      <c r="FK107" s="48"/>
      <c r="FL107" s="48"/>
      <c r="FM107" s="48"/>
      <c r="FN107" s="48"/>
      <c r="FO107" s="48"/>
      <c r="FP107" s="48"/>
      <c r="FQ107" s="48"/>
      <c r="FR107" s="48"/>
      <c r="FS107" s="48"/>
      <c r="FT107" s="48"/>
      <c r="FU107" s="48"/>
      <c r="FV107" s="48"/>
      <c r="FW107" s="48"/>
      <c r="FX107" s="48"/>
      <c r="FY107" s="48"/>
      <c r="FZ107" s="48"/>
      <c r="GA107" s="48"/>
      <c r="GB107" s="48"/>
      <c r="GC107" s="48"/>
      <c r="GD107" s="48"/>
      <c r="GE107" s="48"/>
      <c r="GF107" s="48"/>
      <c r="GG107" s="48"/>
      <c r="GH107" s="48"/>
      <c r="GI107" s="48"/>
      <c r="GJ107" s="48"/>
      <c r="GK107" s="48"/>
      <c r="GL107" s="48"/>
      <c r="GM107" s="48"/>
      <c r="GN107" s="48"/>
      <c r="GO107" s="48"/>
      <c r="GP107" s="48"/>
      <c r="GQ107" s="48"/>
    </row>
    <row r="108" spans="2:199" ht="13.8" x14ac:dyDescent="0.25">
      <c r="B108" s="36"/>
      <c r="C108" s="130"/>
      <c r="D108" s="137"/>
      <c r="E108" s="108"/>
      <c r="F108" s="131"/>
      <c r="G108" s="71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  <c r="BF108" s="48"/>
      <c r="BG108" s="48"/>
      <c r="BH108" s="48"/>
      <c r="BI108" s="48"/>
      <c r="BJ108" s="48"/>
      <c r="BK108" s="48"/>
      <c r="BL108" s="48"/>
      <c r="BM108" s="48"/>
      <c r="BN108" s="48"/>
      <c r="BO108" s="48"/>
      <c r="BP108" s="48"/>
      <c r="BQ108" s="48"/>
      <c r="BR108" s="48"/>
      <c r="BS108" s="48"/>
      <c r="BT108" s="48"/>
      <c r="BU108" s="48"/>
      <c r="BV108" s="48"/>
      <c r="BW108" s="48"/>
      <c r="BX108" s="48"/>
      <c r="BY108" s="48"/>
      <c r="BZ108" s="48"/>
      <c r="CA108" s="48"/>
      <c r="CB108" s="48"/>
      <c r="CC108" s="48"/>
      <c r="CD108" s="48"/>
      <c r="CE108" s="48"/>
      <c r="CF108" s="48"/>
      <c r="CG108" s="48"/>
      <c r="CH108" s="48"/>
      <c r="CI108" s="48"/>
      <c r="CJ108" s="48"/>
      <c r="CK108" s="48"/>
      <c r="CL108" s="48"/>
      <c r="CM108" s="48"/>
      <c r="CN108" s="48"/>
      <c r="CO108" s="48"/>
      <c r="CP108" s="48"/>
      <c r="CQ108" s="48"/>
      <c r="CR108" s="48"/>
      <c r="CS108" s="48"/>
      <c r="CT108" s="48"/>
      <c r="CU108" s="48"/>
      <c r="CV108" s="48"/>
      <c r="CW108" s="48"/>
      <c r="CX108" s="48"/>
      <c r="CY108" s="48"/>
      <c r="CZ108" s="48"/>
      <c r="DA108" s="48"/>
      <c r="DB108" s="48"/>
      <c r="DC108" s="48"/>
      <c r="DD108" s="48"/>
      <c r="DE108" s="48"/>
      <c r="DF108" s="48"/>
      <c r="DG108" s="48"/>
      <c r="DH108" s="48"/>
      <c r="DI108" s="48"/>
      <c r="DJ108" s="48"/>
      <c r="DK108" s="48"/>
      <c r="DL108" s="48"/>
      <c r="DM108" s="48"/>
      <c r="DN108" s="48"/>
      <c r="DO108" s="48"/>
      <c r="DP108" s="48"/>
      <c r="DQ108" s="48"/>
      <c r="DR108" s="48"/>
      <c r="DS108" s="48"/>
      <c r="DT108" s="48"/>
      <c r="DU108" s="48"/>
      <c r="DV108" s="48"/>
      <c r="DW108" s="48"/>
      <c r="DX108" s="48"/>
      <c r="DY108" s="48"/>
      <c r="DZ108" s="48"/>
      <c r="EA108" s="48"/>
      <c r="EB108" s="48"/>
      <c r="EC108" s="48"/>
      <c r="ED108" s="48"/>
      <c r="EE108" s="48"/>
      <c r="EF108" s="48"/>
      <c r="EG108" s="48"/>
      <c r="EH108" s="48"/>
      <c r="EI108" s="48"/>
      <c r="EJ108" s="48"/>
      <c r="EK108" s="48"/>
      <c r="EL108" s="48"/>
      <c r="EM108" s="48"/>
      <c r="EN108" s="48"/>
      <c r="EO108" s="48"/>
      <c r="EP108" s="48"/>
      <c r="EQ108" s="48"/>
      <c r="ER108" s="48"/>
      <c r="ES108" s="48"/>
      <c r="ET108" s="48"/>
      <c r="EU108" s="48"/>
      <c r="EV108" s="48"/>
      <c r="EW108" s="48"/>
      <c r="EX108" s="48"/>
      <c r="EY108" s="48"/>
      <c r="EZ108" s="48"/>
      <c r="FA108" s="48"/>
      <c r="FB108" s="48"/>
      <c r="FC108" s="48"/>
      <c r="FD108" s="48"/>
      <c r="FE108" s="48"/>
      <c r="FF108" s="48"/>
      <c r="FG108" s="48"/>
      <c r="FH108" s="48"/>
      <c r="FI108" s="48"/>
      <c r="FJ108" s="48"/>
      <c r="FK108" s="48"/>
      <c r="FL108" s="48"/>
      <c r="FM108" s="48"/>
      <c r="FN108" s="48"/>
      <c r="FO108" s="48"/>
      <c r="FP108" s="48"/>
      <c r="FQ108" s="48"/>
      <c r="FR108" s="48"/>
      <c r="FS108" s="48"/>
      <c r="FT108" s="48"/>
      <c r="FU108" s="48"/>
      <c r="FV108" s="48"/>
      <c r="FW108" s="48"/>
      <c r="FX108" s="48"/>
      <c r="FY108" s="48"/>
      <c r="FZ108" s="48"/>
      <c r="GA108" s="48"/>
      <c r="GB108" s="48"/>
      <c r="GC108" s="48"/>
      <c r="GD108" s="48"/>
      <c r="GE108" s="48"/>
      <c r="GF108" s="48"/>
      <c r="GG108" s="48"/>
      <c r="GH108" s="48"/>
      <c r="GI108" s="48"/>
      <c r="GJ108" s="48"/>
      <c r="GK108" s="48"/>
      <c r="GL108" s="48"/>
      <c r="GM108" s="48"/>
      <c r="GN108" s="48"/>
      <c r="GO108" s="48"/>
      <c r="GP108" s="48"/>
      <c r="GQ108" s="48"/>
    </row>
    <row r="109" spans="2:199" x14ac:dyDescent="0.2">
      <c r="B109" s="37"/>
      <c r="C109" s="130"/>
      <c r="D109" s="130"/>
      <c r="E109" s="108"/>
      <c r="F109" s="131"/>
      <c r="G109" s="71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  <c r="BF109" s="48"/>
      <c r="BG109" s="48"/>
      <c r="BH109" s="48"/>
      <c r="BI109" s="48"/>
      <c r="BJ109" s="48"/>
      <c r="BK109" s="48"/>
      <c r="BL109" s="48"/>
      <c r="BM109" s="48"/>
      <c r="BN109" s="48"/>
      <c r="BO109" s="48"/>
      <c r="BP109" s="48"/>
      <c r="BQ109" s="48"/>
      <c r="BR109" s="48"/>
      <c r="BS109" s="48"/>
      <c r="BT109" s="48"/>
      <c r="BU109" s="48"/>
      <c r="BV109" s="48"/>
      <c r="BW109" s="48"/>
      <c r="BX109" s="48"/>
      <c r="BY109" s="48"/>
      <c r="BZ109" s="48"/>
      <c r="CA109" s="48"/>
      <c r="CB109" s="48"/>
      <c r="CC109" s="48"/>
      <c r="CD109" s="48"/>
      <c r="CE109" s="48"/>
      <c r="CF109" s="48"/>
      <c r="CG109" s="48"/>
      <c r="CH109" s="48"/>
      <c r="CI109" s="48"/>
      <c r="CJ109" s="48"/>
      <c r="CK109" s="48"/>
      <c r="CL109" s="48"/>
      <c r="CM109" s="48"/>
      <c r="CN109" s="48"/>
      <c r="CO109" s="48"/>
      <c r="CP109" s="48"/>
      <c r="CQ109" s="48"/>
      <c r="CR109" s="48"/>
      <c r="CS109" s="48"/>
      <c r="CT109" s="48"/>
      <c r="CU109" s="48"/>
      <c r="CV109" s="48"/>
      <c r="CW109" s="48"/>
      <c r="CX109" s="48"/>
      <c r="CY109" s="48"/>
      <c r="CZ109" s="48"/>
      <c r="DA109" s="48"/>
      <c r="DB109" s="48"/>
      <c r="DC109" s="48"/>
      <c r="DD109" s="48"/>
      <c r="DE109" s="48"/>
      <c r="DF109" s="48"/>
      <c r="DG109" s="48"/>
      <c r="DH109" s="48"/>
      <c r="DI109" s="48"/>
      <c r="DJ109" s="48"/>
      <c r="DK109" s="48"/>
      <c r="DL109" s="48"/>
      <c r="DM109" s="48"/>
      <c r="DN109" s="48"/>
      <c r="DO109" s="48"/>
      <c r="DP109" s="48"/>
      <c r="DQ109" s="48"/>
      <c r="DR109" s="48"/>
      <c r="DS109" s="48"/>
      <c r="DT109" s="48"/>
      <c r="DU109" s="48"/>
      <c r="DV109" s="48"/>
      <c r="DW109" s="48"/>
      <c r="DX109" s="48"/>
      <c r="DY109" s="48"/>
      <c r="DZ109" s="48"/>
      <c r="EA109" s="48"/>
      <c r="EB109" s="48"/>
      <c r="EC109" s="48"/>
      <c r="ED109" s="48"/>
      <c r="EE109" s="48"/>
      <c r="EF109" s="48"/>
      <c r="EG109" s="48"/>
      <c r="EH109" s="48"/>
      <c r="EI109" s="48"/>
      <c r="EJ109" s="48"/>
      <c r="EK109" s="48"/>
      <c r="EL109" s="48"/>
      <c r="EM109" s="48"/>
      <c r="EN109" s="48"/>
      <c r="EO109" s="48"/>
      <c r="EP109" s="48"/>
      <c r="EQ109" s="48"/>
      <c r="ER109" s="48"/>
      <c r="ES109" s="48"/>
      <c r="ET109" s="48"/>
      <c r="EU109" s="48"/>
      <c r="EV109" s="48"/>
      <c r="EW109" s="48"/>
      <c r="EX109" s="48"/>
      <c r="EY109" s="48"/>
      <c r="EZ109" s="48"/>
      <c r="FA109" s="48"/>
      <c r="FB109" s="48"/>
      <c r="FC109" s="48"/>
      <c r="FD109" s="48"/>
      <c r="FE109" s="48"/>
      <c r="FF109" s="48"/>
      <c r="FG109" s="48"/>
      <c r="FH109" s="48"/>
      <c r="FI109" s="48"/>
      <c r="FJ109" s="48"/>
      <c r="FK109" s="48"/>
      <c r="FL109" s="48"/>
      <c r="FM109" s="48"/>
      <c r="FN109" s="48"/>
      <c r="FO109" s="48"/>
      <c r="FP109" s="48"/>
      <c r="FQ109" s="48"/>
      <c r="FR109" s="48"/>
      <c r="FS109" s="48"/>
      <c r="FT109" s="48"/>
      <c r="FU109" s="48"/>
      <c r="FV109" s="48"/>
      <c r="FW109" s="48"/>
      <c r="FX109" s="48"/>
      <c r="FY109" s="48"/>
      <c r="FZ109" s="48"/>
      <c r="GA109" s="48"/>
      <c r="GB109" s="48"/>
      <c r="GC109" s="48"/>
      <c r="GD109" s="48"/>
      <c r="GE109" s="48"/>
      <c r="GF109" s="48"/>
      <c r="GG109" s="48"/>
      <c r="GH109" s="48"/>
      <c r="GI109" s="48"/>
      <c r="GJ109" s="48"/>
      <c r="GK109" s="48"/>
      <c r="GL109" s="48"/>
      <c r="GM109" s="48"/>
      <c r="GN109" s="48"/>
      <c r="GO109" s="48"/>
      <c r="GP109" s="48"/>
      <c r="GQ109" s="48"/>
    </row>
    <row r="110" spans="2:199" x14ac:dyDescent="0.2">
      <c r="B110" s="38"/>
      <c r="C110" s="130"/>
      <c r="D110" s="130"/>
      <c r="E110" s="108"/>
      <c r="F110" s="131"/>
      <c r="G110" s="71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  <c r="BF110" s="48"/>
      <c r="BG110" s="48"/>
      <c r="BH110" s="48"/>
      <c r="BI110" s="48"/>
      <c r="BJ110" s="48"/>
      <c r="BK110" s="48"/>
      <c r="BL110" s="48"/>
      <c r="BM110" s="48"/>
      <c r="BN110" s="48"/>
      <c r="BO110" s="48"/>
      <c r="BP110" s="48"/>
      <c r="BQ110" s="48"/>
      <c r="BR110" s="48"/>
      <c r="BS110" s="48"/>
      <c r="BT110" s="48"/>
      <c r="BU110" s="48"/>
      <c r="BV110" s="48"/>
      <c r="BW110" s="48"/>
      <c r="BX110" s="48"/>
      <c r="BY110" s="48"/>
      <c r="BZ110" s="48"/>
      <c r="CA110" s="48"/>
      <c r="CB110" s="48"/>
      <c r="CC110" s="48"/>
      <c r="CD110" s="48"/>
      <c r="CE110" s="48"/>
      <c r="CF110" s="48"/>
      <c r="CG110" s="48"/>
      <c r="CH110" s="48"/>
      <c r="CI110" s="48"/>
      <c r="CJ110" s="48"/>
      <c r="CK110" s="48"/>
      <c r="CL110" s="48"/>
      <c r="CM110" s="48"/>
      <c r="CN110" s="48"/>
      <c r="CO110" s="48"/>
      <c r="CP110" s="48"/>
      <c r="CQ110" s="48"/>
      <c r="CR110" s="48"/>
      <c r="CS110" s="48"/>
      <c r="CT110" s="48"/>
      <c r="CU110" s="48"/>
      <c r="CV110" s="48"/>
      <c r="CW110" s="48"/>
      <c r="CX110" s="48"/>
      <c r="CY110" s="48"/>
      <c r="CZ110" s="48"/>
      <c r="DA110" s="48"/>
      <c r="DB110" s="48"/>
      <c r="DC110" s="48"/>
      <c r="DD110" s="48"/>
      <c r="DE110" s="48"/>
      <c r="DF110" s="48"/>
      <c r="DG110" s="48"/>
      <c r="DH110" s="48"/>
      <c r="DI110" s="48"/>
      <c r="DJ110" s="48"/>
      <c r="DK110" s="48"/>
      <c r="DL110" s="48"/>
      <c r="DM110" s="48"/>
      <c r="DN110" s="48"/>
      <c r="DO110" s="48"/>
      <c r="DP110" s="48"/>
      <c r="DQ110" s="48"/>
      <c r="DR110" s="48"/>
      <c r="DS110" s="48"/>
      <c r="DT110" s="48"/>
      <c r="DU110" s="48"/>
      <c r="DV110" s="48"/>
      <c r="DW110" s="48"/>
      <c r="DX110" s="48"/>
      <c r="DY110" s="48"/>
      <c r="DZ110" s="48"/>
      <c r="EA110" s="48"/>
      <c r="EB110" s="48"/>
      <c r="EC110" s="48"/>
      <c r="ED110" s="48"/>
      <c r="EE110" s="48"/>
      <c r="EF110" s="48"/>
      <c r="EG110" s="48"/>
      <c r="EH110" s="48"/>
      <c r="EI110" s="48"/>
      <c r="EJ110" s="48"/>
      <c r="EK110" s="48"/>
      <c r="EL110" s="48"/>
      <c r="EM110" s="48"/>
      <c r="EN110" s="48"/>
      <c r="EO110" s="48"/>
      <c r="EP110" s="48"/>
      <c r="EQ110" s="48"/>
      <c r="ER110" s="48"/>
      <c r="ES110" s="48"/>
      <c r="ET110" s="48"/>
      <c r="EU110" s="48"/>
      <c r="EV110" s="48"/>
      <c r="EW110" s="48"/>
      <c r="EX110" s="48"/>
      <c r="EY110" s="48"/>
      <c r="EZ110" s="48"/>
      <c r="FA110" s="48"/>
      <c r="FB110" s="48"/>
      <c r="FC110" s="48"/>
      <c r="FD110" s="48"/>
      <c r="FE110" s="48"/>
      <c r="FF110" s="48"/>
      <c r="FG110" s="48"/>
      <c r="FH110" s="48"/>
      <c r="FI110" s="48"/>
      <c r="FJ110" s="48"/>
      <c r="FK110" s="48"/>
      <c r="FL110" s="48"/>
      <c r="FM110" s="48"/>
      <c r="FN110" s="48"/>
      <c r="FO110" s="48"/>
      <c r="FP110" s="48"/>
      <c r="FQ110" s="48"/>
      <c r="FR110" s="48"/>
      <c r="FS110" s="48"/>
      <c r="FT110" s="48"/>
      <c r="FU110" s="48"/>
      <c r="FV110" s="48"/>
      <c r="FW110" s="48"/>
      <c r="FX110" s="48"/>
      <c r="FY110" s="48"/>
      <c r="FZ110" s="48"/>
      <c r="GA110" s="48"/>
      <c r="GB110" s="48"/>
      <c r="GC110" s="48"/>
      <c r="GD110" s="48"/>
      <c r="GE110" s="48"/>
      <c r="GF110" s="48"/>
      <c r="GG110" s="48"/>
      <c r="GH110" s="48"/>
      <c r="GI110" s="48"/>
      <c r="GJ110" s="48"/>
      <c r="GK110" s="48"/>
      <c r="GL110" s="48"/>
      <c r="GM110" s="48"/>
      <c r="GN110" s="48"/>
      <c r="GO110" s="48"/>
      <c r="GP110" s="48"/>
      <c r="GQ110" s="48"/>
    </row>
    <row r="111" spans="2:199" x14ac:dyDescent="0.2">
      <c r="B111" s="38"/>
      <c r="C111" s="130"/>
      <c r="D111" s="130"/>
      <c r="E111" s="108"/>
      <c r="F111" s="131"/>
      <c r="G111" s="71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  <c r="BF111" s="48"/>
      <c r="BG111" s="48"/>
      <c r="BH111" s="48"/>
      <c r="BI111" s="48"/>
      <c r="BJ111" s="48"/>
      <c r="BK111" s="48"/>
      <c r="BL111" s="48"/>
      <c r="BM111" s="48"/>
      <c r="BN111" s="48"/>
      <c r="BO111" s="48"/>
      <c r="BP111" s="48"/>
      <c r="BQ111" s="48"/>
      <c r="BR111" s="48"/>
      <c r="BS111" s="48"/>
      <c r="BT111" s="48"/>
      <c r="BU111" s="48"/>
      <c r="BV111" s="48"/>
      <c r="BW111" s="48"/>
      <c r="BX111" s="48"/>
      <c r="BY111" s="48"/>
      <c r="BZ111" s="48"/>
      <c r="CA111" s="48"/>
      <c r="CB111" s="48"/>
      <c r="CC111" s="48"/>
      <c r="CD111" s="48"/>
      <c r="CE111" s="48"/>
      <c r="CF111" s="48"/>
      <c r="CG111" s="48"/>
      <c r="CH111" s="48"/>
      <c r="CI111" s="48"/>
      <c r="CJ111" s="48"/>
      <c r="CK111" s="48"/>
      <c r="CL111" s="48"/>
      <c r="CM111" s="48"/>
      <c r="CN111" s="48"/>
      <c r="CO111" s="48"/>
      <c r="CP111" s="48"/>
      <c r="CQ111" s="48"/>
      <c r="CR111" s="48"/>
      <c r="CS111" s="48"/>
      <c r="CT111" s="48"/>
      <c r="CU111" s="48"/>
      <c r="CV111" s="48"/>
      <c r="CW111" s="48"/>
      <c r="CX111" s="48"/>
      <c r="CY111" s="48"/>
      <c r="CZ111" s="48"/>
      <c r="DA111" s="48"/>
      <c r="DB111" s="48"/>
      <c r="DC111" s="48"/>
      <c r="DD111" s="48"/>
      <c r="DE111" s="48"/>
      <c r="DF111" s="48"/>
      <c r="DG111" s="48"/>
      <c r="DH111" s="48"/>
      <c r="DI111" s="48"/>
      <c r="DJ111" s="48"/>
      <c r="DK111" s="48"/>
      <c r="DL111" s="48"/>
      <c r="DM111" s="48"/>
      <c r="DN111" s="48"/>
      <c r="DO111" s="48"/>
      <c r="DP111" s="48"/>
      <c r="DQ111" s="48"/>
      <c r="DR111" s="48"/>
      <c r="DS111" s="48"/>
      <c r="DT111" s="48"/>
      <c r="DU111" s="48"/>
      <c r="DV111" s="48"/>
      <c r="DW111" s="48"/>
      <c r="DX111" s="48"/>
      <c r="DY111" s="48"/>
      <c r="DZ111" s="48"/>
      <c r="EA111" s="48"/>
      <c r="EB111" s="48"/>
      <c r="EC111" s="48"/>
      <c r="ED111" s="48"/>
      <c r="EE111" s="48"/>
      <c r="EF111" s="48"/>
      <c r="EG111" s="48"/>
      <c r="EH111" s="48"/>
      <c r="EI111" s="48"/>
      <c r="EJ111" s="48"/>
      <c r="EK111" s="48"/>
      <c r="EL111" s="48"/>
      <c r="EM111" s="48"/>
      <c r="EN111" s="48"/>
      <c r="EO111" s="48"/>
      <c r="EP111" s="48"/>
      <c r="EQ111" s="48"/>
      <c r="ER111" s="48"/>
      <c r="ES111" s="48"/>
      <c r="ET111" s="48"/>
      <c r="EU111" s="48"/>
      <c r="EV111" s="48"/>
      <c r="EW111" s="48"/>
      <c r="EX111" s="48"/>
      <c r="EY111" s="48"/>
      <c r="EZ111" s="48"/>
      <c r="FA111" s="48"/>
      <c r="FB111" s="48"/>
      <c r="FC111" s="48"/>
      <c r="FD111" s="48"/>
      <c r="FE111" s="48"/>
      <c r="FF111" s="48"/>
      <c r="FG111" s="48"/>
      <c r="FH111" s="48"/>
      <c r="FI111" s="48"/>
      <c r="FJ111" s="48"/>
      <c r="FK111" s="48"/>
      <c r="FL111" s="48"/>
      <c r="FM111" s="48"/>
      <c r="FN111" s="48"/>
      <c r="FO111" s="48"/>
      <c r="FP111" s="48"/>
      <c r="FQ111" s="48"/>
      <c r="FR111" s="48"/>
      <c r="FS111" s="48"/>
      <c r="FT111" s="48"/>
      <c r="FU111" s="48"/>
      <c r="FV111" s="48"/>
      <c r="FW111" s="48"/>
      <c r="FX111" s="48"/>
      <c r="FY111" s="48"/>
      <c r="FZ111" s="48"/>
      <c r="GA111" s="48"/>
      <c r="GB111" s="48"/>
      <c r="GC111" s="48"/>
      <c r="GD111" s="48"/>
      <c r="GE111" s="48"/>
      <c r="GF111" s="48"/>
      <c r="GG111" s="48"/>
      <c r="GH111" s="48"/>
      <c r="GI111" s="48"/>
      <c r="GJ111" s="48"/>
      <c r="GK111" s="48"/>
      <c r="GL111" s="48"/>
      <c r="GM111" s="48"/>
      <c r="GN111" s="48"/>
      <c r="GO111" s="48"/>
      <c r="GP111" s="48"/>
      <c r="GQ111" s="48"/>
    </row>
    <row r="112" spans="2:199" x14ac:dyDescent="0.25">
      <c r="B112" s="48"/>
      <c r="C112" s="45"/>
      <c r="D112" s="150"/>
      <c r="E112" s="151"/>
      <c r="F112" s="150"/>
      <c r="G112" s="55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  <c r="BF112" s="48"/>
      <c r="BG112" s="48"/>
      <c r="BH112" s="48"/>
      <c r="BI112" s="48"/>
      <c r="BJ112" s="48"/>
      <c r="BK112" s="48"/>
      <c r="BL112" s="48"/>
      <c r="BM112" s="48"/>
      <c r="BN112" s="48"/>
      <c r="BO112" s="48"/>
      <c r="BP112" s="48"/>
      <c r="BQ112" s="48"/>
      <c r="BR112" s="48"/>
      <c r="BS112" s="48"/>
      <c r="BT112" s="48"/>
      <c r="BU112" s="48"/>
      <c r="BV112" s="48"/>
      <c r="BW112" s="48"/>
      <c r="BX112" s="48"/>
      <c r="BY112" s="48"/>
      <c r="BZ112" s="48"/>
      <c r="CA112" s="48"/>
      <c r="CB112" s="48"/>
      <c r="CC112" s="48"/>
      <c r="CD112" s="48"/>
      <c r="CE112" s="48"/>
      <c r="CF112" s="48"/>
      <c r="CG112" s="48"/>
      <c r="CH112" s="48"/>
      <c r="CI112" s="48"/>
      <c r="CJ112" s="48"/>
      <c r="CK112" s="48"/>
      <c r="CL112" s="48"/>
      <c r="CM112" s="48"/>
      <c r="CN112" s="48"/>
      <c r="CO112" s="48"/>
      <c r="CP112" s="48"/>
      <c r="CQ112" s="48"/>
      <c r="CR112" s="48"/>
      <c r="CS112" s="48"/>
      <c r="CT112" s="48"/>
      <c r="CU112" s="48"/>
      <c r="CV112" s="48"/>
      <c r="CW112" s="48"/>
      <c r="CX112" s="48"/>
      <c r="CY112" s="48"/>
      <c r="CZ112" s="48"/>
      <c r="DA112" s="48"/>
      <c r="DB112" s="48"/>
      <c r="DC112" s="48"/>
      <c r="DD112" s="48"/>
      <c r="DE112" s="48"/>
      <c r="DF112" s="48"/>
      <c r="DG112" s="48"/>
      <c r="DH112" s="48"/>
      <c r="DI112" s="48"/>
      <c r="DJ112" s="48"/>
      <c r="DK112" s="48"/>
      <c r="DL112" s="48"/>
      <c r="DM112" s="48"/>
      <c r="DN112" s="48"/>
      <c r="DO112" s="48"/>
      <c r="DP112" s="48"/>
      <c r="DQ112" s="48"/>
      <c r="DR112" s="48"/>
      <c r="DS112" s="48"/>
      <c r="DT112" s="48"/>
      <c r="DU112" s="48"/>
      <c r="DV112" s="48"/>
      <c r="DW112" s="48"/>
      <c r="DX112" s="48"/>
      <c r="DY112" s="48"/>
      <c r="DZ112" s="48"/>
      <c r="EA112" s="48"/>
      <c r="EB112" s="48"/>
      <c r="EC112" s="48"/>
      <c r="ED112" s="48"/>
      <c r="EE112" s="48"/>
      <c r="EF112" s="48"/>
      <c r="EG112" s="48"/>
      <c r="EH112" s="48"/>
      <c r="EI112" s="48"/>
      <c r="EJ112" s="48"/>
      <c r="EK112" s="48"/>
      <c r="EL112" s="48"/>
      <c r="EM112" s="48"/>
      <c r="EN112" s="48"/>
      <c r="EO112" s="48"/>
      <c r="EP112" s="48"/>
      <c r="EQ112" s="48"/>
      <c r="ER112" s="48"/>
      <c r="ES112" s="48"/>
      <c r="ET112" s="48"/>
      <c r="EU112" s="48"/>
      <c r="EV112" s="48"/>
      <c r="EW112" s="48"/>
      <c r="EX112" s="48"/>
      <c r="EY112" s="48"/>
      <c r="EZ112" s="48"/>
      <c r="FA112" s="48"/>
      <c r="FB112" s="48"/>
      <c r="FC112" s="48"/>
      <c r="FD112" s="48"/>
      <c r="FE112" s="48"/>
      <c r="FF112" s="48"/>
      <c r="FG112" s="48"/>
      <c r="FH112" s="48"/>
      <c r="FI112" s="48"/>
      <c r="FJ112" s="48"/>
      <c r="FK112" s="48"/>
      <c r="FL112" s="48"/>
      <c r="FM112" s="48"/>
      <c r="FN112" s="48"/>
      <c r="FO112" s="48"/>
      <c r="FP112" s="48"/>
      <c r="FQ112" s="48"/>
      <c r="FR112" s="48"/>
      <c r="FS112" s="48"/>
      <c r="FT112" s="48"/>
      <c r="FU112" s="48"/>
      <c r="FV112" s="48"/>
      <c r="FW112" s="48"/>
      <c r="FX112" s="48"/>
      <c r="FY112" s="48"/>
      <c r="FZ112" s="48"/>
      <c r="GA112" s="48"/>
      <c r="GB112" s="48"/>
      <c r="GC112" s="48"/>
      <c r="GD112" s="48"/>
      <c r="GE112" s="48"/>
      <c r="GF112" s="48"/>
      <c r="GG112" s="48"/>
      <c r="GH112" s="48"/>
      <c r="GI112" s="48"/>
      <c r="GJ112" s="48"/>
      <c r="GK112" s="48"/>
      <c r="GL112" s="48"/>
      <c r="GM112" s="48"/>
      <c r="GN112" s="48"/>
      <c r="GO112" s="48"/>
      <c r="GP112" s="48"/>
      <c r="GQ112" s="48"/>
    </row>
    <row r="113" spans="2:199" x14ac:dyDescent="0.25">
      <c r="B113" s="48"/>
      <c r="C113" s="45"/>
      <c r="D113" s="150"/>
      <c r="E113" s="151"/>
      <c r="F113" s="150"/>
      <c r="G113" s="55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  <c r="BF113" s="48"/>
      <c r="BG113" s="48"/>
      <c r="BH113" s="48"/>
      <c r="BI113" s="48"/>
      <c r="BJ113" s="48"/>
      <c r="BK113" s="48"/>
      <c r="BL113" s="48"/>
      <c r="BM113" s="48"/>
      <c r="BN113" s="48"/>
      <c r="BO113" s="48"/>
      <c r="BP113" s="48"/>
      <c r="BQ113" s="48"/>
      <c r="BR113" s="48"/>
      <c r="BS113" s="48"/>
      <c r="BT113" s="48"/>
      <c r="BU113" s="48"/>
      <c r="BV113" s="48"/>
      <c r="BW113" s="48"/>
      <c r="BX113" s="48"/>
      <c r="BY113" s="48"/>
      <c r="BZ113" s="48"/>
      <c r="CA113" s="48"/>
      <c r="CB113" s="48"/>
      <c r="CC113" s="48"/>
      <c r="CD113" s="48"/>
      <c r="CE113" s="48"/>
      <c r="CF113" s="48"/>
      <c r="CG113" s="48"/>
      <c r="CH113" s="48"/>
      <c r="CI113" s="48"/>
      <c r="CJ113" s="48"/>
      <c r="CK113" s="48"/>
      <c r="CL113" s="48"/>
      <c r="CM113" s="48"/>
      <c r="CN113" s="48"/>
      <c r="CO113" s="48"/>
      <c r="CP113" s="48"/>
      <c r="CQ113" s="48"/>
      <c r="CR113" s="48"/>
      <c r="CS113" s="48"/>
      <c r="CT113" s="48"/>
      <c r="CU113" s="48"/>
      <c r="CV113" s="48"/>
      <c r="CW113" s="48"/>
      <c r="CX113" s="48"/>
      <c r="CY113" s="48"/>
      <c r="CZ113" s="48"/>
      <c r="DA113" s="48"/>
      <c r="DB113" s="48"/>
      <c r="DC113" s="48"/>
      <c r="DD113" s="48"/>
      <c r="DE113" s="48"/>
      <c r="DF113" s="48"/>
      <c r="DG113" s="48"/>
      <c r="DH113" s="48"/>
      <c r="DI113" s="48"/>
      <c r="DJ113" s="48"/>
      <c r="DK113" s="48"/>
      <c r="DL113" s="48"/>
      <c r="DM113" s="48"/>
      <c r="DN113" s="48"/>
      <c r="DO113" s="48"/>
      <c r="DP113" s="48"/>
      <c r="DQ113" s="48"/>
      <c r="DR113" s="48"/>
      <c r="DS113" s="48"/>
      <c r="DT113" s="48"/>
      <c r="DU113" s="48"/>
      <c r="DV113" s="48"/>
      <c r="DW113" s="48"/>
      <c r="DX113" s="48"/>
      <c r="DY113" s="48"/>
      <c r="DZ113" s="48"/>
      <c r="EA113" s="48"/>
      <c r="EB113" s="48"/>
      <c r="EC113" s="48"/>
      <c r="ED113" s="48"/>
      <c r="EE113" s="48"/>
      <c r="EF113" s="48"/>
      <c r="EG113" s="48"/>
      <c r="EH113" s="48"/>
      <c r="EI113" s="48"/>
      <c r="EJ113" s="48"/>
      <c r="EK113" s="48"/>
      <c r="EL113" s="48"/>
      <c r="EM113" s="48"/>
      <c r="EN113" s="48"/>
      <c r="EO113" s="48"/>
      <c r="EP113" s="48"/>
      <c r="EQ113" s="48"/>
      <c r="ER113" s="48"/>
      <c r="ES113" s="48"/>
      <c r="ET113" s="48"/>
      <c r="EU113" s="48"/>
      <c r="EV113" s="48"/>
      <c r="EW113" s="48"/>
      <c r="EX113" s="48"/>
      <c r="EY113" s="48"/>
      <c r="EZ113" s="48"/>
      <c r="FA113" s="48"/>
      <c r="FB113" s="48"/>
      <c r="FC113" s="48"/>
      <c r="FD113" s="48"/>
      <c r="FE113" s="48"/>
      <c r="FF113" s="48"/>
      <c r="FG113" s="48"/>
      <c r="FH113" s="48"/>
      <c r="FI113" s="48"/>
      <c r="FJ113" s="48"/>
      <c r="FK113" s="48"/>
      <c r="FL113" s="48"/>
      <c r="FM113" s="48"/>
      <c r="FN113" s="48"/>
      <c r="FO113" s="48"/>
      <c r="FP113" s="48"/>
      <c r="FQ113" s="48"/>
      <c r="FR113" s="48"/>
      <c r="FS113" s="48"/>
      <c r="FT113" s="48"/>
      <c r="FU113" s="48"/>
      <c r="FV113" s="48"/>
      <c r="FW113" s="48"/>
      <c r="FX113" s="48"/>
      <c r="FY113" s="48"/>
      <c r="FZ113" s="48"/>
      <c r="GA113" s="48"/>
      <c r="GB113" s="48"/>
      <c r="GC113" s="48"/>
      <c r="GD113" s="48"/>
      <c r="GE113" s="48"/>
      <c r="GF113" s="48"/>
      <c r="GG113" s="48"/>
      <c r="GH113" s="48"/>
      <c r="GI113" s="48"/>
      <c r="GJ113" s="48"/>
      <c r="GK113" s="48"/>
      <c r="GL113" s="48"/>
      <c r="GM113" s="48"/>
      <c r="GN113" s="48"/>
      <c r="GO113" s="48"/>
      <c r="GP113" s="48"/>
      <c r="GQ113" s="48"/>
    </row>
  </sheetData>
  <mergeCells count="13">
    <mergeCell ref="B88:G88"/>
    <mergeCell ref="B89:G89"/>
    <mergeCell ref="B82:G82"/>
    <mergeCell ref="B83:G83"/>
    <mergeCell ref="B85:G85"/>
    <mergeCell ref="B86:G86"/>
    <mergeCell ref="B87:G87"/>
    <mergeCell ref="B84:G84"/>
    <mergeCell ref="B5:G5"/>
    <mergeCell ref="B2:G2"/>
    <mergeCell ref="B3:G3"/>
    <mergeCell ref="B4:G4"/>
    <mergeCell ref="B81:G81"/>
  </mergeCells>
  <phoneticPr fontId="0" type="noConversion"/>
  <pageMargins left="0.44" right="0.44" top="0.25" bottom="0.21" header="0.15748031496062992" footer="0"/>
  <pageSetup scale="70" orientation="portrait" r:id="rId1"/>
  <headerFooter alignWithMargins="0"/>
  <ignoredErrors>
    <ignoredError sqref="D43 D50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EEA6307D80F14BAB3957142425D0C0" ma:contentTypeVersion="14" ma:contentTypeDescription="Crear nuevo documento." ma:contentTypeScope="" ma:versionID="e77c208a8302d85cd4e249fff931b229">
  <xsd:schema xmlns:xsd="http://www.w3.org/2001/XMLSchema" xmlns:xs="http://www.w3.org/2001/XMLSchema" xmlns:p="http://schemas.microsoft.com/office/2006/metadata/properties" xmlns:ns3="ca0b8503-558e-4550-823a-26f008707f9a" xmlns:ns4="9f1d2543-a317-404b-b796-299c7d331056" targetNamespace="http://schemas.microsoft.com/office/2006/metadata/properties" ma:root="true" ma:fieldsID="efffd9af8a13b64d2babcf87a90dd478" ns3:_="" ns4:_="">
    <xsd:import namespace="ca0b8503-558e-4550-823a-26f008707f9a"/>
    <xsd:import namespace="9f1d2543-a317-404b-b796-299c7d33105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0b8503-558e-4550-823a-26f008707f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1d2543-a317-404b-b796-299c7d331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40FE613-E40C-452C-B8DB-3E9FDDE2E5AA}">
  <ds:schemaRefs>
    <ds:schemaRef ds:uri="http://schemas.microsoft.com/office/2006/documentManagement/types"/>
    <ds:schemaRef ds:uri="http://schemas.microsoft.com/office/2006/metadata/properties"/>
    <ds:schemaRef ds:uri="ca0b8503-558e-4550-823a-26f008707f9a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9f1d2543-a317-404b-b796-299c7d331056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DB4F5591-5119-4B45-BD5C-CE0AF1FF20E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6493CFB-B103-40B7-BC4A-D612E287B6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0b8503-558e-4550-823a-26f008707f9a"/>
    <ds:schemaRef ds:uri="9f1d2543-a317-404b-b796-299c7d331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D. Pública Colones</vt:lpstr>
      <vt:lpstr>D. Pública Dólares</vt:lpstr>
      <vt:lpstr>'D. Pública Colones'!Área_de_impresión</vt:lpstr>
      <vt:lpstr>'D. Pública Dólares'!Área_de_impresión</vt:lpstr>
      <vt:lpstr>'D. Pública Dólares'!Títulos_a_imprimir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jimenezgr</dc:creator>
  <cp:keywords/>
  <dc:description/>
  <cp:lastModifiedBy>Ana Beatriz Hernandez Hernandez</cp:lastModifiedBy>
  <cp:revision/>
  <dcterms:created xsi:type="dcterms:W3CDTF">2004-06-17T15:53:07Z</dcterms:created>
  <dcterms:modified xsi:type="dcterms:W3CDTF">2022-05-24T20:21:00Z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0x01010072EEA6307D80F14BAB3957142425D0C0</vt:lpwstr>
  </property>
</Properties>
</file>