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aciendacr-my.sharepoint.com/personal/rojasmk_hacienda_go_cr/Documents/Escritorio/"/>
    </mc:Choice>
  </mc:AlternateContent>
  <xr:revisionPtr revIDLastSave="2" documentId="8_{039DB53B-8F38-4FDE-8CEB-38BC454CBCFB}" xr6:coauthVersionLast="47" xr6:coauthVersionMax="47" xr10:uidLastSave="{6065E4D7-3524-44EC-990B-2DB6B253277E}"/>
  <bookViews>
    <workbookView xWindow="-108" yWindow="-108" windowWidth="23256" windowHeight="12576" xr2:uid="{00000000-000D-0000-FFFF-FFFF00000000}"/>
  </bookViews>
  <sheets>
    <sheet name="DI por Instrumento" sheetId="5" r:id="rId1"/>
  </sheets>
  <definedNames>
    <definedName name="_xlnm.Print_Area" localSheetId="0">'DI por Instrumento'!$A$1:$A$38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11" i="5" l="1"/>
  <c r="AS12" i="5"/>
  <c r="AS13" i="5"/>
  <c r="AS15" i="5"/>
  <c r="AS16" i="5"/>
  <c r="AS17" i="5"/>
  <c r="AS21" i="5"/>
  <c r="AS22" i="5"/>
  <c r="AS23" i="5"/>
  <c r="AS25" i="5"/>
  <c r="AS27" i="5"/>
  <c r="AQ19" i="5" l="1"/>
  <c r="AQ30" i="5" s="1"/>
  <c r="AS10" i="5"/>
  <c r="AP27" i="5"/>
  <c r="AP25" i="5"/>
  <c r="AP23" i="5"/>
  <c r="AP22" i="5"/>
  <c r="AN19" i="5"/>
  <c r="AN30" i="5" s="1"/>
  <c r="AP17" i="5"/>
  <c r="AP16" i="5"/>
  <c r="AP15" i="5"/>
  <c r="AP13" i="5"/>
  <c r="AP12" i="5"/>
  <c r="AP11" i="5"/>
  <c r="AP10" i="5"/>
  <c r="AM11" i="5"/>
  <c r="AM12" i="5"/>
  <c r="AM13" i="5"/>
  <c r="AM15" i="5"/>
  <c r="AM16" i="5"/>
  <c r="AM17" i="5"/>
  <c r="AM22" i="5"/>
  <c r="AM23" i="5"/>
  <c r="AM25" i="5"/>
  <c r="AM27" i="5"/>
  <c r="AR27" i="5" l="1"/>
  <c r="AR11" i="5"/>
  <c r="AO22" i="5"/>
  <c r="AO13" i="5"/>
  <c r="AO15" i="5"/>
  <c r="AO14" i="5"/>
  <c r="AR26" i="5"/>
  <c r="AR18" i="5"/>
  <c r="AO21" i="5"/>
  <c r="AO12" i="5"/>
  <c r="AR25" i="5"/>
  <c r="AR17" i="5"/>
  <c r="AR10" i="5"/>
  <c r="AO20" i="5"/>
  <c r="AO11" i="5"/>
  <c r="AR24" i="5"/>
  <c r="AR16" i="5"/>
  <c r="AO27" i="5"/>
  <c r="AO18" i="5"/>
  <c r="AO10" i="5"/>
  <c r="AR13" i="5"/>
  <c r="AO23" i="5"/>
  <c r="AR23" i="5"/>
  <c r="AR15" i="5"/>
  <c r="AO26" i="5"/>
  <c r="AO17" i="5"/>
  <c r="AR21" i="5"/>
  <c r="AR12" i="5"/>
  <c r="AR22" i="5"/>
  <c r="AR14" i="5"/>
  <c r="AO25" i="5"/>
  <c r="AO16" i="5"/>
  <c r="AO24" i="5"/>
  <c r="AR20" i="5"/>
  <c r="AS30" i="5"/>
  <c r="AG11" i="5"/>
  <c r="AG12" i="5"/>
  <c r="AG13" i="5"/>
  <c r="AG15" i="5"/>
  <c r="AG16" i="5"/>
  <c r="AG17" i="5"/>
  <c r="AG21" i="5"/>
  <c r="AG22" i="5"/>
  <c r="AG23" i="5"/>
  <c r="AG25" i="5"/>
  <c r="AG27" i="5"/>
  <c r="AD11" i="5"/>
  <c r="AD12" i="5"/>
  <c r="AD13" i="5"/>
  <c r="AD15" i="5"/>
  <c r="AD16" i="5"/>
  <c r="AD17" i="5"/>
  <c r="AD22" i="5"/>
  <c r="AD23" i="5"/>
  <c r="AD25" i="5"/>
  <c r="AD27" i="5"/>
  <c r="L24" i="5"/>
  <c r="L25" i="5"/>
  <c r="AO30" i="5" l="1"/>
  <c r="AR30" i="5"/>
  <c r="U22" i="5"/>
  <c r="U23" i="5"/>
  <c r="U25" i="5"/>
  <c r="U27" i="5"/>
  <c r="AD10" i="5" l="1"/>
  <c r="AA27" i="5" l="1"/>
  <c r="AA23" i="5"/>
  <c r="AA22" i="5"/>
  <c r="AA21" i="5"/>
  <c r="AA17" i="5"/>
  <c r="AA16" i="5"/>
  <c r="AA15" i="5"/>
  <c r="AA13" i="5"/>
  <c r="AA12" i="5"/>
  <c r="AA11" i="5"/>
  <c r="AA10" i="5"/>
  <c r="Y19" i="5"/>
  <c r="Y30" i="5" l="1"/>
  <c r="X27" i="5"/>
  <c r="X22" i="5"/>
  <c r="X23" i="5"/>
  <c r="Z27" i="5" l="1"/>
  <c r="Z25" i="5"/>
  <c r="Z24" i="5"/>
  <c r="Z21" i="5"/>
  <c r="Z18" i="5"/>
  <c r="Z10" i="5"/>
  <c r="Z17" i="5"/>
  <c r="Z16" i="5"/>
  <c r="Z23" i="5"/>
  <c r="Z22" i="5"/>
  <c r="Z13" i="5"/>
  <c r="Z12" i="5"/>
  <c r="Z11" i="5"/>
  <c r="Z15" i="5"/>
  <c r="Z14" i="5"/>
  <c r="Z30" i="5" l="1"/>
  <c r="R24" i="5"/>
  <c r="O24" i="5"/>
  <c r="O11" i="5" l="1"/>
  <c r="O12" i="5"/>
  <c r="O13" i="5"/>
  <c r="O15" i="5"/>
  <c r="O16" i="5"/>
  <c r="O17" i="5"/>
  <c r="O21" i="5"/>
  <c r="O22" i="5"/>
  <c r="O23" i="5"/>
  <c r="O27" i="5"/>
  <c r="L27" i="5" l="1"/>
  <c r="AJ27" i="5" l="1"/>
  <c r="R27" i="5"/>
  <c r="I27" i="5"/>
  <c r="AJ23" i="5"/>
  <c r="R23" i="5"/>
  <c r="L23" i="5"/>
  <c r="I23" i="5"/>
  <c r="F23" i="5"/>
  <c r="AJ22" i="5"/>
  <c r="R22" i="5"/>
  <c r="L22" i="5"/>
  <c r="I22" i="5"/>
  <c r="F22" i="5"/>
  <c r="AJ21" i="5"/>
  <c r="L21" i="5"/>
  <c r="I21" i="5"/>
  <c r="F21" i="5"/>
  <c r="AK19" i="5"/>
  <c r="AH19" i="5"/>
  <c r="AH30" i="5" s="1"/>
  <c r="AI26" i="5" s="1"/>
  <c r="AE19" i="5"/>
  <c r="AB19" i="5"/>
  <c r="V19" i="5"/>
  <c r="V30" i="5" s="1"/>
  <c r="S19" i="5"/>
  <c r="S30" i="5" s="1"/>
  <c r="P19" i="5"/>
  <c r="P30" i="5" s="1"/>
  <c r="M19" i="5"/>
  <c r="M30" i="5" s="1"/>
  <c r="N26" i="5" s="1"/>
  <c r="J19" i="5"/>
  <c r="J30" i="5" s="1"/>
  <c r="K26" i="5" s="1"/>
  <c r="G19" i="5"/>
  <c r="D19" i="5"/>
  <c r="D30" i="5" s="1"/>
  <c r="E26" i="5" s="1"/>
  <c r="B19" i="5"/>
  <c r="B30" i="5" s="1"/>
  <c r="C26" i="5" s="1"/>
  <c r="AJ17" i="5"/>
  <c r="X17" i="5"/>
  <c r="U17" i="5"/>
  <c r="R17" i="5"/>
  <c r="L17" i="5"/>
  <c r="I17" i="5"/>
  <c r="F17" i="5"/>
  <c r="AJ16" i="5"/>
  <c r="X16" i="5"/>
  <c r="U16" i="5"/>
  <c r="R16" i="5"/>
  <c r="L16" i="5"/>
  <c r="I16" i="5"/>
  <c r="F16" i="5"/>
  <c r="AJ15" i="5"/>
  <c r="X15" i="5"/>
  <c r="U15" i="5"/>
  <c r="R15" i="5"/>
  <c r="L15" i="5"/>
  <c r="I15" i="5"/>
  <c r="F15" i="5"/>
  <c r="AJ13" i="5"/>
  <c r="X13" i="5"/>
  <c r="U13" i="5"/>
  <c r="R13" i="5"/>
  <c r="L13" i="5"/>
  <c r="I13" i="5"/>
  <c r="F13" i="5"/>
  <c r="AJ12" i="5"/>
  <c r="X12" i="5"/>
  <c r="U12" i="5"/>
  <c r="R12" i="5"/>
  <c r="L12" i="5"/>
  <c r="I12" i="5"/>
  <c r="F12" i="5"/>
  <c r="AJ11" i="5"/>
  <c r="X11" i="5"/>
  <c r="U11" i="5"/>
  <c r="R11" i="5"/>
  <c r="L11" i="5"/>
  <c r="I11" i="5"/>
  <c r="F11" i="5"/>
  <c r="AM10" i="5"/>
  <c r="AJ10" i="5"/>
  <c r="AG10" i="5"/>
  <c r="X10" i="5"/>
  <c r="U10" i="5"/>
  <c r="R10" i="5"/>
  <c r="O10" i="5"/>
  <c r="L10" i="5"/>
  <c r="I10" i="5"/>
  <c r="F10" i="5"/>
  <c r="AG19" i="5" l="1"/>
  <c r="AE30" i="5"/>
  <c r="AF26" i="5" s="1"/>
  <c r="AK30" i="5"/>
  <c r="AM19" i="5"/>
  <c r="AP19" i="5"/>
  <c r="G30" i="5"/>
  <c r="H26" i="5" s="1"/>
  <c r="Q26" i="5"/>
  <c r="T24" i="5"/>
  <c r="T25" i="5"/>
  <c r="T26" i="5"/>
  <c r="T22" i="5"/>
  <c r="T23" i="5"/>
  <c r="AA19" i="5"/>
  <c r="W21" i="5"/>
  <c r="AB30" i="5"/>
  <c r="T21" i="5"/>
  <c r="Q21" i="5"/>
  <c r="T27" i="5"/>
  <c r="C18" i="5"/>
  <c r="C27" i="5"/>
  <c r="C22" i="5"/>
  <c r="C23" i="5"/>
  <c r="C16" i="5"/>
  <c r="C11" i="5"/>
  <c r="C20" i="5"/>
  <c r="C15" i="5"/>
  <c r="C12" i="5"/>
  <c r="C21" i="5"/>
  <c r="C14" i="5"/>
  <c r="C24" i="5"/>
  <c r="C13" i="5"/>
  <c r="C17" i="5"/>
  <c r="C25" i="5"/>
  <c r="E17" i="5"/>
  <c r="E18" i="5"/>
  <c r="E27" i="5"/>
  <c r="E11" i="5"/>
  <c r="E20" i="5"/>
  <c r="E21" i="5"/>
  <c r="E14" i="5"/>
  <c r="E25" i="5"/>
  <c r="E12" i="5"/>
  <c r="E13" i="5"/>
  <c r="E15" i="5"/>
  <c r="E16" i="5"/>
  <c r="E22" i="5"/>
  <c r="E24" i="5"/>
  <c r="E23" i="5"/>
  <c r="O30" i="5"/>
  <c r="N24" i="5"/>
  <c r="K18" i="5"/>
  <c r="K27" i="5"/>
  <c r="K16" i="5"/>
  <c r="K11" i="5"/>
  <c r="K20" i="5"/>
  <c r="K12" i="5"/>
  <c r="K21" i="5"/>
  <c r="K17" i="5"/>
  <c r="K13" i="5"/>
  <c r="K22" i="5"/>
  <c r="K14" i="5"/>
  <c r="K23" i="5"/>
  <c r="K24" i="5"/>
  <c r="K25" i="5"/>
  <c r="K15" i="5"/>
  <c r="Q24" i="5"/>
  <c r="Q27" i="5"/>
  <c r="AI16" i="5"/>
  <c r="AI10" i="5"/>
  <c r="AI14" i="5"/>
  <c r="AI12" i="5"/>
  <c r="AJ19" i="5"/>
  <c r="Q17" i="5"/>
  <c r="Q18" i="5"/>
  <c r="R19" i="5"/>
  <c r="K10" i="5"/>
  <c r="E10" i="5"/>
  <c r="E28" i="5"/>
  <c r="H15" i="5"/>
  <c r="H25" i="5"/>
  <c r="H23" i="5"/>
  <c r="H21" i="5"/>
  <c r="H12" i="5"/>
  <c r="H22" i="5"/>
  <c r="H27" i="5"/>
  <c r="H17" i="5"/>
  <c r="H13" i="5"/>
  <c r="H16" i="5"/>
  <c r="AM30" i="5"/>
  <c r="AL10" i="5"/>
  <c r="AF15" i="5"/>
  <c r="AF11" i="5"/>
  <c r="AF10" i="5"/>
  <c r="AF24" i="5"/>
  <c r="AF18" i="5"/>
  <c r="AF21" i="5"/>
  <c r="AF27" i="5"/>
  <c r="AF23" i="5"/>
  <c r="AF22" i="5"/>
  <c r="AF25" i="5"/>
  <c r="AF17" i="5"/>
  <c r="AF14" i="5"/>
  <c r="AF13" i="5"/>
  <c r="AF16" i="5"/>
  <c r="AF12" i="5"/>
  <c r="N22" i="5"/>
  <c r="N21" i="5"/>
  <c r="N10" i="5"/>
  <c r="N17" i="5"/>
  <c r="N13" i="5"/>
  <c r="N27" i="5"/>
  <c r="N25" i="5"/>
  <c r="N16" i="5"/>
  <c r="N12" i="5"/>
  <c r="N15" i="5"/>
  <c r="N11" i="5"/>
  <c r="N23" i="5"/>
  <c r="T15" i="5"/>
  <c r="T11" i="5"/>
  <c r="T10" i="5"/>
  <c r="U30" i="5"/>
  <c r="T14" i="5"/>
  <c r="T17" i="5"/>
  <c r="T13" i="5"/>
  <c r="T12" i="5"/>
  <c r="T16" i="5"/>
  <c r="AI11" i="5"/>
  <c r="AI15" i="5"/>
  <c r="Q22" i="5"/>
  <c r="R30" i="5"/>
  <c r="AI13" i="5"/>
  <c r="N14" i="5"/>
  <c r="AI17" i="5"/>
  <c r="AI25" i="5"/>
  <c r="Q10" i="5"/>
  <c r="Q14" i="5"/>
  <c r="I19" i="5"/>
  <c r="AI21" i="5"/>
  <c r="L30" i="5"/>
  <c r="AJ30" i="5"/>
  <c r="Q11" i="5"/>
  <c r="Q15" i="5"/>
  <c r="AI20" i="5"/>
  <c r="AI22" i="5"/>
  <c r="Q25" i="5"/>
  <c r="AI27" i="5"/>
  <c r="Q23" i="5"/>
  <c r="F30" i="5"/>
  <c r="Q12" i="5"/>
  <c r="Q16" i="5"/>
  <c r="AI18" i="5"/>
  <c r="AI23" i="5"/>
  <c r="AI24" i="5"/>
  <c r="Q13" i="5"/>
  <c r="H14" i="5" l="1"/>
  <c r="H20" i="5"/>
  <c r="H18" i="5"/>
  <c r="H11" i="5"/>
  <c r="AC15" i="5"/>
  <c r="AC24" i="5"/>
  <c r="AC17" i="5"/>
  <c r="AC22" i="5"/>
  <c r="AC14" i="5"/>
  <c r="AC16" i="5"/>
  <c r="AC25" i="5"/>
  <c r="AC26" i="5"/>
  <c r="AC10" i="5"/>
  <c r="AC18" i="5"/>
  <c r="AC27" i="5"/>
  <c r="AC11" i="5"/>
  <c r="AC20" i="5"/>
  <c r="AC12" i="5"/>
  <c r="AC21" i="5"/>
  <c r="AC13" i="5"/>
  <c r="AC23" i="5"/>
  <c r="AL15" i="5"/>
  <c r="AL24" i="5"/>
  <c r="AL22" i="5"/>
  <c r="AL16" i="5"/>
  <c r="AL25" i="5"/>
  <c r="AL17" i="5"/>
  <c r="AL26" i="5"/>
  <c r="AL18" i="5"/>
  <c r="AL27" i="5"/>
  <c r="AL14" i="5"/>
  <c r="AL11" i="5"/>
  <c r="AL20" i="5"/>
  <c r="AL13" i="5"/>
  <c r="AL12" i="5"/>
  <c r="AL21" i="5"/>
  <c r="AL23" i="5"/>
  <c r="AP30" i="5"/>
  <c r="I30" i="5"/>
  <c r="H10" i="5"/>
  <c r="H30" i="5" s="1"/>
  <c r="X30" i="5"/>
  <c r="W14" i="5"/>
  <c r="W10" i="5"/>
  <c r="W25" i="5"/>
  <c r="W15" i="5"/>
  <c r="W17" i="5"/>
  <c r="W16" i="5"/>
  <c r="W26" i="5"/>
  <c r="W11" i="5"/>
  <c r="W23" i="5"/>
  <c r="W13" i="5"/>
  <c r="W24" i="5"/>
  <c r="W27" i="5"/>
  <c r="AA30" i="5"/>
  <c r="W12" i="5"/>
  <c r="W22" i="5"/>
  <c r="AG30" i="5"/>
  <c r="AD30" i="5"/>
  <c r="AF30" i="5"/>
  <c r="T30" i="5"/>
  <c r="E30" i="5"/>
  <c r="Q30" i="5"/>
  <c r="K30" i="5"/>
  <c r="AI30" i="5"/>
  <c r="C10" i="5"/>
  <c r="C30" i="5" s="1"/>
  <c r="N30" i="5"/>
  <c r="AL30" i="5" l="1"/>
  <c r="AC30" i="5"/>
  <c r="W30" i="5"/>
</calcChain>
</file>

<file path=xl/sharedStrings.xml><?xml version="1.0" encoding="utf-8"?>
<sst xmlns="http://schemas.openxmlformats.org/spreadsheetml/2006/main" count="71" uniqueCount="44">
  <si>
    <t>Estructura %</t>
  </si>
  <si>
    <t>Variación %</t>
  </si>
  <si>
    <t>TASA BASICA</t>
  </si>
  <si>
    <t>CERO CUPON DOLARES</t>
  </si>
  <si>
    <t>TUDES</t>
  </si>
  <si>
    <t>DOLARES AJUSTABLES</t>
  </si>
  <si>
    <t xml:space="preserve">DOLARES FIJOS </t>
  </si>
  <si>
    <t>INTERES FIJO COLONES</t>
  </si>
  <si>
    <t>SUBTOTAL DEUDA EN TITULOS</t>
  </si>
  <si>
    <t>Por Tipo de Instrumento</t>
  </si>
  <si>
    <t>Deuda Interna del Gobierno Central</t>
  </si>
  <si>
    <t>COLONES AJUSTABLES</t>
  </si>
  <si>
    <t>TOTAL DEUDA INTERNA GC</t>
  </si>
  <si>
    <t>Convenio-CCSS ¢</t>
  </si>
  <si>
    <t xml:space="preserve">Convenio MEP-BNCR </t>
  </si>
  <si>
    <t>ICO-ESPAÑA</t>
  </si>
  <si>
    <t>CERO CUPON  COLONES</t>
  </si>
  <si>
    <t>.</t>
  </si>
  <si>
    <t>Organos Desconcentrados ¢</t>
  </si>
  <si>
    <t>Organos Desconcentrados $</t>
  </si>
  <si>
    <t>,</t>
  </si>
  <si>
    <t>Convenio MEP-CCSS-MH</t>
  </si>
  <si>
    <t>Al 31/12/2022</t>
  </si>
  <si>
    <t xml:space="preserve">Contactar con: </t>
  </si>
  <si>
    <t>DCPRegistroDeuda@hacienda.go.cr</t>
  </si>
  <si>
    <t>Sentencia CCSS ¢</t>
  </si>
  <si>
    <t>Al 31/01/2023</t>
  </si>
  <si>
    <t>Al 29/02/2023</t>
  </si>
  <si>
    <t>Al 31/03/2023</t>
  </si>
  <si>
    <t>Al 30/04/2023</t>
  </si>
  <si>
    <t>Al 31/05/2023</t>
  </si>
  <si>
    <t>Al 30/06/2023</t>
  </si>
  <si>
    <t>Al 31/07/2023</t>
  </si>
  <si>
    <t>Al 31/08/2023</t>
  </si>
  <si>
    <t>Al 30/09/2023</t>
  </si>
  <si>
    <t>Al 31/10/2023</t>
  </si>
  <si>
    <t>Al 30/11/2023</t>
  </si>
  <si>
    <t>Al 31/12/2023</t>
  </si>
  <si>
    <t>-</t>
  </si>
  <si>
    <r>
      <rPr>
        <b/>
        <sz val="9"/>
        <rFont val="HendersonSansW00-BasicLight"/>
      </rPr>
      <t>Fuente:</t>
    </r>
    <r>
      <rPr>
        <sz val="9"/>
        <rFont val="HendersonSansW00-BasicLight"/>
      </rPr>
      <t xml:space="preserve"> </t>
    </r>
    <r>
      <rPr>
        <sz val="8"/>
        <rFont val="HendersonSansW00-BasicLight"/>
      </rPr>
      <t>Crédito Público, Ministerio de Hacienda</t>
    </r>
  </si>
  <si>
    <t>Al 31/01/2024</t>
  </si>
  <si>
    <t>Al 29/02/2024</t>
  </si>
  <si>
    <t>Diciembre 2022 - Febrero 2024</t>
  </si>
  <si>
    <t>1/  No incluye el monto de intereses devengados por ¢ 8.426 millones.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</si>
</sst>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HendersonSansW00-BasicLight"/>
    </font>
    <font>
      <sz val="11"/>
      <name val="HendersonSansW00-BasicLight"/>
    </font>
    <font>
      <b/>
      <sz val="9"/>
      <name val="HendersonSansW00-BasicLight"/>
    </font>
    <font>
      <sz val="9"/>
      <name val="HendersonSansW00-BasicLight"/>
    </font>
    <font>
      <b/>
      <sz val="11"/>
      <name val="HendersonSansW00-BasicLight"/>
    </font>
    <font>
      <sz val="10"/>
      <name val="HendersonSansW00-BasicLight"/>
    </font>
    <font>
      <sz val="8"/>
      <name val="HendersonSansW00-BasicLight"/>
    </font>
    <font>
      <u/>
      <sz val="11"/>
      <color theme="10"/>
      <name val="HendersonSansW00-Basic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164" fontId="4" fillId="2" borderId="0" xfId="1" applyFont="1" applyFill="1"/>
    <xf numFmtId="0" fontId="3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9" fontId="5" fillId="2" borderId="0" xfId="2" applyFont="1" applyFill="1" applyBorder="1" applyAlignment="1">
      <alignment horizontal="center"/>
    </xf>
    <xf numFmtId="43" fontId="4" fillId="2" borderId="0" xfId="0" applyNumberFormat="1" applyFont="1" applyFill="1"/>
    <xf numFmtId="0" fontId="4" fillId="2" borderId="2" xfId="0" applyFont="1" applyFill="1" applyBorder="1"/>
    <xf numFmtId="0" fontId="4" fillId="2" borderId="1" xfId="0" applyFont="1" applyFill="1" applyBorder="1"/>
    <xf numFmtId="0" fontId="6" fillId="2" borderId="0" xfId="0" applyFont="1" applyFill="1" applyAlignment="1">
      <alignment horizontal="left"/>
    </xf>
    <xf numFmtId="164" fontId="4" fillId="2" borderId="2" xfId="1" applyFont="1" applyFill="1" applyBorder="1"/>
    <xf numFmtId="164" fontId="4" fillId="2" borderId="0" xfId="0" applyNumberFormat="1" applyFont="1" applyFill="1"/>
    <xf numFmtId="164" fontId="4" fillId="2" borderId="1" xfId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164" fontId="7" fillId="2" borderId="2" xfId="1" applyFont="1" applyFill="1" applyBorder="1"/>
    <xf numFmtId="0" fontId="6" fillId="2" borderId="0" xfId="0" applyFont="1" applyFill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64" fontId="4" fillId="2" borderId="0" xfId="1" applyFont="1" applyFill="1" applyBorder="1"/>
    <xf numFmtId="0" fontId="4" fillId="2" borderId="1" xfId="1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164" fontId="7" fillId="2" borderId="2" xfId="0" applyNumberFormat="1" applyFont="1" applyFill="1" applyBorder="1"/>
    <xf numFmtId="164" fontId="7" fillId="2" borderId="0" xfId="0" applyNumberFormat="1" applyFont="1" applyFill="1"/>
    <xf numFmtId="166" fontId="7" fillId="2" borderId="1" xfId="2" applyNumberFormat="1" applyFont="1" applyFill="1" applyBorder="1" applyAlignment="1">
      <alignment horizontal="right"/>
    </xf>
    <xf numFmtId="0" fontId="7" fillId="2" borderId="0" xfId="0" applyFont="1" applyFill="1"/>
    <xf numFmtId="0" fontId="9" fillId="2" borderId="0" xfId="0" applyFont="1" applyFill="1"/>
    <xf numFmtId="0" fontId="10" fillId="2" borderId="0" xfId="3" applyFont="1" applyFill="1"/>
    <xf numFmtId="0" fontId="5" fillId="2" borderId="0" xfId="0" applyFont="1" applyFill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373380</xdr:colOff>
      <xdr:row>0</xdr:row>
      <xdr:rowOff>99060</xdr:rowOff>
    </xdr:from>
    <xdr:to>
      <xdr:col>1</xdr:col>
      <xdr:colOff>640080</xdr:colOff>
      <xdr:row>4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744BA8-66F3-4603-95C8-D0470872C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" y="99060"/>
          <a:ext cx="2461260" cy="701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PRegistroDeuda@hacienda.go.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37045-4504-4B55-8B8A-B2B08BC3DE08}">
  <sheetPr>
    <pageSetUpPr fitToPage="1"/>
  </sheetPr>
  <dimension ref="A1:AS50"/>
  <sheetViews>
    <sheetView tabSelected="1" topLeftCell="A14" zoomScaleNormal="100" workbookViewId="0">
      <pane xSplit="1" topLeftCell="B1" activePane="topRight" state="frozen"/>
      <selection pane="topRight" activeCell="D34" sqref="D34"/>
    </sheetView>
  </sheetViews>
  <sheetFormatPr baseColWidth="10" defaultColWidth="11.44140625" defaultRowHeight="15" x14ac:dyDescent="0.35"/>
  <cols>
    <col min="1" max="1" width="32" style="2" customWidth="1"/>
    <col min="2" max="2" width="24.77734375" style="2" bestFit="1" customWidth="1"/>
    <col min="3" max="3" width="18.5546875" style="2" customWidth="1"/>
    <col min="4" max="4" width="24.6640625" style="2" bestFit="1" customWidth="1"/>
    <col min="5" max="6" width="18.5546875" style="2" customWidth="1"/>
    <col min="7" max="7" width="22.5546875" style="2" bestFit="1" customWidth="1"/>
    <col min="8" max="8" width="15" style="2" bestFit="1" customWidth="1"/>
    <col min="9" max="9" width="13.5546875" style="2" customWidth="1"/>
    <col min="10" max="10" width="23.21875" style="2" bestFit="1" customWidth="1"/>
    <col min="11" max="11" width="15" style="2" bestFit="1" customWidth="1"/>
    <col min="12" max="12" width="9.88671875" style="2" customWidth="1"/>
    <col min="13" max="13" width="24" style="2" bestFit="1" customWidth="1"/>
    <col min="14" max="14" width="15" style="2" bestFit="1" customWidth="1"/>
    <col min="15" max="15" width="9.88671875" style="2" customWidth="1"/>
    <col min="16" max="16" width="22.6640625" style="2" bestFit="1" customWidth="1"/>
    <col min="17" max="17" width="15" style="2" bestFit="1" customWidth="1"/>
    <col min="18" max="18" width="9.88671875" style="2" customWidth="1"/>
    <col min="19" max="19" width="23" style="2" bestFit="1" customWidth="1"/>
    <col min="20" max="20" width="15" style="2" bestFit="1" customWidth="1"/>
    <col min="21" max="21" width="9.88671875" style="2" customWidth="1"/>
    <col min="22" max="22" width="22.77734375" style="2" bestFit="1" customWidth="1"/>
    <col min="23" max="23" width="15" style="2" bestFit="1" customWidth="1"/>
    <col min="24" max="24" width="9.88671875" style="2" customWidth="1"/>
    <col min="25" max="25" width="23.44140625" style="2" bestFit="1" customWidth="1"/>
    <col min="26" max="26" width="15" style="2" bestFit="1" customWidth="1"/>
    <col min="27" max="27" width="9.88671875" style="2" customWidth="1"/>
    <col min="28" max="28" width="23.44140625" style="2" bestFit="1" customWidth="1"/>
    <col min="29" max="29" width="15" style="2" bestFit="1" customWidth="1"/>
    <col min="30" max="30" width="9.88671875" style="2" customWidth="1"/>
    <col min="31" max="31" width="23" style="2" bestFit="1" customWidth="1"/>
    <col min="32" max="32" width="15" style="2" bestFit="1" customWidth="1"/>
    <col min="33" max="33" width="9.88671875" style="2" customWidth="1"/>
    <col min="34" max="34" width="24.109375" style="2" bestFit="1" customWidth="1"/>
    <col min="35" max="35" width="15" style="2" bestFit="1" customWidth="1"/>
    <col min="36" max="36" width="10.88671875" style="2" customWidth="1"/>
    <col min="37" max="37" width="23.88671875" style="2" bestFit="1" customWidth="1"/>
    <col min="38" max="38" width="15" style="2" bestFit="1" customWidth="1"/>
    <col min="39" max="39" width="9.88671875" style="2" customWidth="1"/>
    <col min="40" max="40" width="23.88671875" style="2" bestFit="1" customWidth="1"/>
    <col min="41" max="41" width="15" style="2" bestFit="1" customWidth="1"/>
    <col min="42" max="42" width="9.88671875" style="2" customWidth="1"/>
    <col min="43" max="43" width="25.21875" style="2" customWidth="1"/>
    <col min="44" max="16384" width="11.44140625" style="2"/>
  </cols>
  <sheetData>
    <row r="1" spans="1:45" x14ac:dyDescent="0.35">
      <c r="A1" s="1"/>
    </row>
    <row r="2" spans="1:45" x14ac:dyDescent="0.35">
      <c r="A2" s="1"/>
    </row>
    <row r="3" spans="1:45" x14ac:dyDescent="0.35">
      <c r="A3" s="30" t="s">
        <v>10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</row>
    <row r="4" spans="1:45" x14ac:dyDescent="0.35">
      <c r="A4" s="30" t="s">
        <v>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</row>
    <row r="5" spans="1:45" x14ac:dyDescent="0.35">
      <c r="A5" s="30" t="s">
        <v>42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</row>
    <row r="6" spans="1:45" x14ac:dyDescent="0.35">
      <c r="A6" s="30" t="s">
        <v>17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4"/>
    </row>
    <row r="7" spans="1:45" x14ac:dyDescent="0.35">
      <c r="A7" s="5"/>
    </row>
    <row r="8" spans="1:45" x14ac:dyDescent="0.35">
      <c r="A8" s="3"/>
      <c r="B8" s="6" t="s">
        <v>22</v>
      </c>
      <c r="C8" s="3" t="s">
        <v>0</v>
      </c>
      <c r="D8" s="6" t="s">
        <v>26</v>
      </c>
      <c r="E8" s="3" t="s">
        <v>0</v>
      </c>
      <c r="F8" s="7" t="s">
        <v>1</v>
      </c>
      <c r="G8" s="6" t="s">
        <v>27</v>
      </c>
      <c r="H8" s="3" t="s">
        <v>0</v>
      </c>
      <c r="I8" s="7" t="s">
        <v>1</v>
      </c>
      <c r="J8" s="6" t="s">
        <v>28</v>
      </c>
      <c r="K8" s="3" t="s">
        <v>0</v>
      </c>
      <c r="L8" s="7" t="s">
        <v>1</v>
      </c>
      <c r="M8" s="6" t="s">
        <v>29</v>
      </c>
      <c r="N8" s="3" t="s">
        <v>0</v>
      </c>
      <c r="O8" s="7" t="s">
        <v>1</v>
      </c>
      <c r="P8" s="6" t="s">
        <v>30</v>
      </c>
      <c r="Q8" s="3" t="s">
        <v>0</v>
      </c>
      <c r="R8" s="7" t="s">
        <v>1</v>
      </c>
      <c r="S8" s="6" t="s">
        <v>31</v>
      </c>
      <c r="T8" s="3" t="s">
        <v>0</v>
      </c>
      <c r="U8" s="7" t="s">
        <v>1</v>
      </c>
      <c r="V8" s="6" t="s">
        <v>32</v>
      </c>
      <c r="W8" s="3" t="s">
        <v>0</v>
      </c>
      <c r="X8" s="7" t="s">
        <v>1</v>
      </c>
      <c r="Y8" s="6" t="s">
        <v>33</v>
      </c>
      <c r="Z8" s="8" t="s">
        <v>0</v>
      </c>
      <c r="AA8" s="7" t="s">
        <v>1</v>
      </c>
      <c r="AB8" s="6" t="s">
        <v>34</v>
      </c>
      <c r="AC8" s="3" t="s">
        <v>0</v>
      </c>
      <c r="AD8" s="7" t="s">
        <v>1</v>
      </c>
      <c r="AE8" s="6" t="s">
        <v>35</v>
      </c>
      <c r="AF8" s="3" t="s">
        <v>0</v>
      </c>
      <c r="AG8" s="7" t="s">
        <v>1</v>
      </c>
      <c r="AH8" s="6" t="s">
        <v>36</v>
      </c>
      <c r="AI8" s="3" t="s">
        <v>0</v>
      </c>
      <c r="AJ8" s="7" t="s">
        <v>1</v>
      </c>
      <c r="AK8" s="6" t="s">
        <v>37</v>
      </c>
      <c r="AL8" s="3" t="s">
        <v>0</v>
      </c>
      <c r="AM8" s="7" t="s">
        <v>1</v>
      </c>
      <c r="AN8" s="6" t="s">
        <v>40</v>
      </c>
      <c r="AO8" s="3" t="s">
        <v>0</v>
      </c>
      <c r="AP8" s="7" t="s">
        <v>1</v>
      </c>
      <c r="AQ8" s="6" t="s">
        <v>41</v>
      </c>
      <c r="AR8" s="3" t="s">
        <v>0</v>
      </c>
      <c r="AS8" s="7" t="s">
        <v>1</v>
      </c>
    </row>
    <row r="9" spans="1:45" x14ac:dyDescent="0.35">
      <c r="A9" s="3"/>
      <c r="B9" s="10"/>
      <c r="D9" s="10"/>
      <c r="F9" s="11"/>
      <c r="G9" s="10"/>
      <c r="I9" s="11"/>
      <c r="J9" s="10"/>
      <c r="L9" s="11"/>
      <c r="M9" s="10"/>
      <c r="O9" s="11"/>
      <c r="P9" s="10"/>
      <c r="R9" s="11"/>
      <c r="S9" s="10"/>
      <c r="U9" s="11"/>
      <c r="V9" s="10"/>
      <c r="X9" s="11"/>
      <c r="Y9" s="10"/>
      <c r="AA9" s="11"/>
      <c r="AB9" s="10"/>
      <c r="AD9" s="11"/>
      <c r="AE9" s="10"/>
      <c r="AG9" s="11"/>
      <c r="AH9" s="10"/>
      <c r="AJ9" s="11"/>
      <c r="AK9" s="10"/>
      <c r="AM9" s="11"/>
      <c r="AN9" s="10"/>
      <c r="AP9" s="11"/>
      <c r="AQ9" s="10"/>
      <c r="AS9" s="11"/>
    </row>
    <row r="10" spans="1:45" x14ac:dyDescent="0.35">
      <c r="A10" s="12" t="s">
        <v>2</v>
      </c>
      <c r="B10" s="13">
        <v>1229724.58746494</v>
      </c>
      <c r="C10" s="14">
        <f t="shared" ref="C10:C18" si="0">+B10/$B$30*100</f>
        <v>5.8519922840386078</v>
      </c>
      <c r="D10" s="13">
        <v>1229724.58746494</v>
      </c>
      <c r="E10" s="14">
        <f t="shared" ref="E10:E18" si="1">+D10/$D$30*100</f>
        <v>5.8282742894175312</v>
      </c>
      <c r="F10" s="15">
        <f>+D10/B10-1</f>
        <v>0</v>
      </c>
      <c r="G10" s="13">
        <v>1229724.58746494</v>
      </c>
      <c r="H10" s="14">
        <f t="shared" ref="H10:H18" si="2">+G10/$G$30*100</f>
        <v>5.7802841137946297</v>
      </c>
      <c r="I10" s="15">
        <f>+G10/D10-1</f>
        <v>0</v>
      </c>
      <c r="J10" s="13">
        <v>1229724.58746494</v>
      </c>
      <c r="K10" s="14">
        <f t="shared" ref="K10:K18" si="3">+J10/$J$30*100</f>
        <v>5.7696529300766013</v>
      </c>
      <c r="L10" s="15">
        <f>+J10/G10-1</f>
        <v>0</v>
      </c>
      <c r="M10" s="13">
        <v>1229724.58746494</v>
      </c>
      <c r="N10" s="14">
        <f>+M10/$M$30*100</f>
        <v>5.6873046487379595</v>
      </c>
      <c r="O10" s="15">
        <f>+M10/J10-1</f>
        <v>0</v>
      </c>
      <c r="P10" s="13">
        <v>1229724.58746494</v>
      </c>
      <c r="Q10" s="14">
        <f t="shared" ref="Q10:Q18" si="4">+P10/$P$30*100</f>
        <v>5.6595843135517265</v>
      </c>
      <c r="R10" s="15">
        <f>+P10/J10-1</f>
        <v>0</v>
      </c>
      <c r="S10" s="13">
        <v>1229724.58746494</v>
      </c>
      <c r="T10" s="14">
        <f t="shared" ref="T10:T17" si="5">+S10/$S$30*100</f>
        <v>5.6567357810182681</v>
      </c>
      <c r="U10" s="15">
        <f>+S10/P10-1</f>
        <v>0</v>
      </c>
      <c r="V10" s="13">
        <v>1229724.58746494</v>
      </c>
      <c r="W10" s="14">
        <f t="shared" ref="W10:W17" si="6">+V10/$V$30*100</f>
        <v>5.7329559109610706</v>
      </c>
      <c r="X10" s="15">
        <f>+V10/S10-1</f>
        <v>0</v>
      </c>
      <c r="Y10" s="13">
        <v>1229724.58746494</v>
      </c>
      <c r="Z10" s="14">
        <f t="shared" ref="Z10:Z18" si="7">+Y10/$Y$30*100</f>
        <v>5.7384822818613506</v>
      </c>
      <c r="AA10" s="15">
        <f>+Y10/V10-1</f>
        <v>0</v>
      </c>
      <c r="AB10" s="13">
        <v>1229724.58746494</v>
      </c>
      <c r="AC10" s="14">
        <f>+AB10/$AB$30*100</f>
        <v>5.7737104733548543</v>
      </c>
      <c r="AD10" s="15">
        <f>+AB10/Y10-1</f>
        <v>0</v>
      </c>
      <c r="AE10" s="13">
        <v>1229724.58746494</v>
      </c>
      <c r="AF10" s="14">
        <f t="shared" ref="AF10:AF18" si="8">+AE10/$AE$30*100</f>
        <v>5.7643348759070099</v>
      </c>
      <c r="AG10" s="15">
        <f>+AE10/AB10-1</f>
        <v>0</v>
      </c>
      <c r="AH10" s="13">
        <v>1229724.58746494</v>
      </c>
      <c r="AI10" s="14">
        <f t="shared" ref="AI10:AI18" si="9">+AH10/$AH$30*100</f>
        <v>5.7843100025707725</v>
      </c>
      <c r="AJ10" s="15">
        <f>+AH10/AE10-1</f>
        <v>0</v>
      </c>
      <c r="AK10" s="13">
        <v>1229724.58746494</v>
      </c>
      <c r="AL10" s="14">
        <f t="shared" ref="AL10:AL27" si="10">+AK10/$AK$30*100</f>
        <v>5.7941102839425263</v>
      </c>
      <c r="AM10" s="15">
        <f>+AK10/AH10-1</f>
        <v>0</v>
      </c>
      <c r="AN10" s="13">
        <v>1229724.58746494</v>
      </c>
      <c r="AO10" s="14">
        <f t="shared" ref="AO10:AO18" si="11">+AN10/$AN$30*100</f>
        <v>5.8192358109547015</v>
      </c>
      <c r="AP10" s="15">
        <f>+AN10/AK10-1</f>
        <v>0</v>
      </c>
      <c r="AQ10" s="13">
        <v>1229724.58746494</v>
      </c>
      <c r="AR10" s="14">
        <f t="shared" ref="AR10:AR18" si="12">+AQ10/$AN$30*100</f>
        <v>5.8192358109547015</v>
      </c>
      <c r="AS10" s="15">
        <f>+AQ10/AN10-1</f>
        <v>0</v>
      </c>
    </row>
    <row r="11" spans="1:45" x14ac:dyDescent="0.35">
      <c r="A11" s="12" t="s">
        <v>16</v>
      </c>
      <c r="B11" s="13">
        <v>236947.66295070664</v>
      </c>
      <c r="C11" s="14">
        <f t="shared" si="0"/>
        <v>1.1275824761437074</v>
      </c>
      <c r="D11" s="13">
        <v>249782.32842438339</v>
      </c>
      <c r="E11" s="14">
        <f t="shared" si="1"/>
        <v>1.1838422501641532</v>
      </c>
      <c r="F11" s="15">
        <f t="shared" ref="F11:F17" si="13">+D11/B11-1</f>
        <v>5.4166668342902513E-2</v>
      </c>
      <c r="G11" s="13">
        <v>272373.47091478464</v>
      </c>
      <c r="H11" s="14">
        <f t="shared" si="2"/>
        <v>1.2802834577727917</v>
      </c>
      <c r="I11" s="15">
        <f t="shared" ref="I11:I27" si="14">+G11/D11-1</f>
        <v>9.0443317719492988E-2</v>
      </c>
      <c r="J11" s="13">
        <v>288650.33153447055</v>
      </c>
      <c r="K11" s="14">
        <f t="shared" si="3"/>
        <v>1.3542969280126895</v>
      </c>
      <c r="L11" s="15">
        <f t="shared" ref="L11:L13" si="15">+J11/G11-1</f>
        <v>5.9759346477536779E-2</v>
      </c>
      <c r="M11" s="13">
        <v>302479.81013423472</v>
      </c>
      <c r="N11" s="14">
        <f>+M11/$M$30*100</f>
        <v>1.3989269205978649</v>
      </c>
      <c r="O11" s="15">
        <f t="shared" ref="O11:O27" si="16">+M11/J11-1</f>
        <v>4.7910835668354856E-2</v>
      </c>
      <c r="P11" s="13">
        <v>298170.77865634335</v>
      </c>
      <c r="Q11" s="14">
        <f t="shared" si="4"/>
        <v>1.3722769137451736</v>
      </c>
      <c r="R11" s="15">
        <f t="shared" ref="R11:R27" si="17">+P11/J11-1</f>
        <v>3.298263012989433E-2</v>
      </c>
      <c r="S11" s="13">
        <v>295574.21198974323</v>
      </c>
      <c r="T11" s="14">
        <f t="shared" si="5"/>
        <v>1.3596420189950282</v>
      </c>
      <c r="U11" s="15">
        <f t="shared" ref="U11:U17" si="18">+S11/P11-1</f>
        <v>-8.7083203736499915E-3</v>
      </c>
      <c r="V11" s="13">
        <v>291166.57830857742</v>
      </c>
      <c r="W11" s="14">
        <f t="shared" si="6"/>
        <v>1.3574138251798264</v>
      </c>
      <c r="X11" s="15">
        <f t="shared" ref="X11:X17" si="19">+V11/S11-1</f>
        <v>-1.4912104988776043E-2</v>
      </c>
      <c r="Y11" s="13">
        <v>138582.4763924389</v>
      </c>
      <c r="Z11" s="14">
        <f t="shared" si="7"/>
        <v>0.64669202637794088</v>
      </c>
      <c r="AA11" s="15">
        <f>+Y11/V11-1</f>
        <v>-0.52404401220263119</v>
      </c>
      <c r="AB11" s="13">
        <v>135787.1148526789</v>
      </c>
      <c r="AC11" s="14">
        <f t="shared" ref="AC11:AC27" si="20">+AB11/$AB$30*100</f>
        <v>0.6375374577064824</v>
      </c>
      <c r="AD11" s="15">
        <f t="shared" ref="AD11:AD27" si="21">+AB11/Y11-1</f>
        <v>-2.0171103970202275E-2</v>
      </c>
      <c r="AE11" s="13">
        <v>132342.13497151362</v>
      </c>
      <c r="AF11" s="14">
        <f t="shared" si="8"/>
        <v>0.62035385154079337</v>
      </c>
      <c r="AG11" s="15">
        <f t="shared" ref="AG11:AG27" si="22">+AE11/AB11-1</f>
        <v>-2.5370447592931722E-2</v>
      </c>
      <c r="AH11" s="13">
        <v>56164.762318090019</v>
      </c>
      <c r="AI11" s="14">
        <f t="shared" si="9"/>
        <v>0.26418467987068722</v>
      </c>
      <c r="AJ11" s="15">
        <f t="shared" ref="AJ11:AJ23" si="23">+AH11/AE11-1</f>
        <v>-0.57560936786927774</v>
      </c>
      <c r="AK11" s="13">
        <v>46068.486148270014</v>
      </c>
      <c r="AL11" s="14">
        <f t="shared" si="10"/>
        <v>0.21706152099277698</v>
      </c>
      <c r="AM11" s="15">
        <f t="shared" ref="AM11:AM27" si="24">+AK11/AH11-1</f>
        <v>-0.17976175368889813</v>
      </c>
      <c r="AN11" s="13">
        <v>107405.56023921007</v>
      </c>
      <c r="AO11" s="14">
        <f t="shared" si="11"/>
        <v>0.50825875062653669</v>
      </c>
      <c r="AP11" s="15">
        <f t="shared" ref="AP11:AP13" si="25">+AN11/AK11-1</f>
        <v>1.3314323786010367</v>
      </c>
      <c r="AQ11" s="13">
        <v>104034.82806472006</v>
      </c>
      <c r="AR11" s="14">
        <f t="shared" si="12"/>
        <v>0.49230795515666181</v>
      </c>
      <c r="AS11" s="15">
        <f t="shared" ref="AS11:AS27" si="26">+AQ11/AN11-1</f>
        <v>-3.138321858740678E-2</v>
      </c>
    </row>
    <row r="12" spans="1:45" x14ac:dyDescent="0.35">
      <c r="A12" s="12" t="s">
        <v>3</v>
      </c>
      <c r="B12" s="13">
        <v>51954.186067255505</v>
      </c>
      <c r="C12" s="14">
        <f t="shared" si="0"/>
        <v>0.24723868993776102</v>
      </c>
      <c r="D12" s="13">
        <v>145938.75650442677</v>
      </c>
      <c r="E12" s="14">
        <f t="shared" si="1"/>
        <v>0.69167609644835726</v>
      </c>
      <c r="F12" s="15">
        <f t="shared" si="13"/>
        <v>1.808989372203941</v>
      </c>
      <c r="G12" s="13">
        <v>187037.67689527222</v>
      </c>
      <c r="H12" s="14">
        <f t="shared" si="2"/>
        <v>0.87916507765981255</v>
      </c>
      <c r="I12" s="15">
        <f t="shared" si="14"/>
        <v>0.28161758654973057</v>
      </c>
      <c r="J12" s="13">
        <v>182923.58441877837</v>
      </c>
      <c r="K12" s="14">
        <f t="shared" si="3"/>
        <v>0.85824550113096698</v>
      </c>
      <c r="L12" s="15">
        <f t="shared" si="15"/>
        <v>-2.1996062744071843E-2</v>
      </c>
      <c r="M12" s="13">
        <v>147327.17161512864</v>
      </c>
      <c r="N12" s="14">
        <f>+M12/$M$30*100</f>
        <v>0.6813676139788698</v>
      </c>
      <c r="O12" s="15">
        <f t="shared" si="16"/>
        <v>-0.19459717519068864</v>
      </c>
      <c r="P12" s="13">
        <v>147365.48585810236</v>
      </c>
      <c r="Q12" s="14">
        <f t="shared" si="4"/>
        <v>0.67822291318154471</v>
      </c>
      <c r="R12" s="15">
        <f t="shared" si="17"/>
        <v>-0.19438772028034745</v>
      </c>
      <c r="S12" s="4">
        <v>148679.41339363495</v>
      </c>
      <c r="T12" s="14">
        <f t="shared" si="5"/>
        <v>0.68392562547551727</v>
      </c>
      <c r="U12" s="15">
        <f t="shared" si="18"/>
        <v>8.9161144339982012E-3</v>
      </c>
      <c r="V12" s="13">
        <v>7483.240239040003</v>
      </c>
      <c r="W12" s="14">
        <f t="shared" si="6"/>
        <v>3.4886743583769517E-2</v>
      </c>
      <c r="X12" s="15">
        <f t="shared" si="19"/>
        <v>-0.94966861875337227</v>
      </c>
      <c r="Y12" s="13">
        <v>29973.167849064794</v>
      </c>
      <c r="Z12" s="14">
        <f t="shared" si="7"/>
        <v>0.13986911735065102</v>
      </c>
      <c r="AA12" s="15">
        <f>+Y12/V12-1</f>
        <v>3.0053729255804225</v>
      </c>
      <c r="AB12" s="13">
        <v>30325.822369515008</v>
      </c>
      <c r="AC12" s="14">
        <f t="shared" si="20"/>
        <v>0.14238352230471255</v>
      </c>
      <c r="AD12" s="15">
        <f t="shared" si="21"/>
        <v>1.1765673959658551E-2</v>
      </c>
      <c r="AE12" s="13">
        <v>31076.374156743597</v>
      </c>
      <c r="AF12" s="14">
        <f t="shared" si="8"/>
        <v>0.14567052590022286</v>
      </c>
      <c r="AG12" s="15">
        <f t="shared" si="22"/>
        <v>2.474959386371256E-2</v>
      </c>
      <c r="AH12" s="13">
        <v>30310.4538166194</v>
      </c>
      <c r="AI12" s="14">
        <f t="shared" si="9"/>
        <v>0.14257262396888493</v>
      </c>
      <c r="AJ12" s="15">
        <f t="shared" si="23"/>
        <v>-2.4646386874512261E-2</v>
      </c>
      <c r="AK12" s="13">
        <v>30040.363343564808</v>
      </c>
      <c r="AL12" s="14">
        <f t="shared" si="10"/>
        <v>0.14154159391180052</v>
      </c>
      <c r="AM12" s="15">
        <f t="shared" si="24"/>
        <v>-8.9108026784640026E-3</v>
      </c>
      <c r="AN12" s="13">
        <v>28651.091845841005</v>
      </c>
      <c r="AO12" s="14">
        <f t="shared" si="11"/>
        <v>0.13558113856695062</v>
      </c>
      <c r="AP12" s="15">
        <f t="shared" si="25"/>
        <v>-4.6246827371394295E-2</v>
      </c>
      <c r="AQ12" s="13">
        <v>6267.4092230270007</v>
      </c>
      <c r="AR12" s="14">
        <f t="shared" si="12"/>
        <v>2.9658293055465416E-2</v>
      </c>
      <c r="AS12" s="15">
        <f t="shared" si="26"/>
        <v>-0.78125059747289249</v>
      </c>
    </row>
    <row r="13" spans="1:45" x14ac:dyDescent="0.35">
      <c r="A13" s="12" t="s">
        <v>4</v>
      </c>
      <c r="B13" s="13">
        <v>2147582.3543702262</v>
      </c>
      <c r="C13" s="14">
        <f t="shared" si="0"/>
        <v>10.219878089141924</v>
      </c>
      <c r="D13" s="13">
        <v>2165120.0306301517</v>
      </c>
      <c r="E13" s="14">
        <f t="shared" si="1"/>
        <v>10.261576890186708</v>
      </c>
      <c r="F13" s="15">
        <f t="shared" si="13"/>
        <v>8.1662415526171372E-3</v>
      </c>
      <c r="G13" s="13">
        <v>2178765.8625188819</v>
      </c>
      <c r="H13" s="14">
        <f t="shared" si="2"/>
        <v>10.241224605224872</v>
      </c>
      <c r="I13" s="15">
        <f t="shared" si="14"/>
        <v>6.3025752363292664E-3</v>
      </c>
      <c r="J13" s="13">
        <v>2189941.1453635683</v>
      </c>
      <c r="K13" s="14">
        <f t="shared" si="3"/>
        <v>10.274821268792801</v>
      </c>
      <c r="L13" s="15">
        <f t="shared" si="15"/>
        <v>5.1291802560953226E-3</v>
      </c>
      <c r="M13" s="13">
        <v>2159457.7024333822</v>
      </c>
      <c r="N13" s="14">
        <f>+M13/$M$30*100</f>
        <v>9.987190591285561</v>
      </c>
      <c r="O13" s="15">
        <f t="shared" si="16"/>
        <v>-1.3919754416562347E-2</v>
      </c>
      <c r="P13" s="13">
        <v>2160068.3408675757</v>
      </c>
      <c r="Q13" s="14">
        <f t="shared" si="4"/>
        <v>9.9413226528841587</v>
      </c>
      <c r="R13" s="15">
        <f t="shared" si="17"/>
        <v>-1.3640916587752905E-2</v>
      </c>
      <c r="S13" s="13">
        <v>2186199.8575533177</v>
      </c>
      <c r="T13" s="14">
        <f t="shared" si="5"/>
        <v>10.056524106891922</v>
      </c>
      <c r="U13" s="15">
        <f t="shared" si="18"/>
        <v>1.2097541633912634E-2</v>
      </c>
      <c r="V13" s="13">
        <v>2205455.6353410734</v>
      </c>
      <c r="W13" s="14">
        <f t="shared" si="6"/>
        <v>10.281798095178356</v>
      </c>
      <c r="X13" s="15">
        <f t="shared" si="19"/>
        <v>8.8078762429826263E-3</v>
      </c>
      <c r="Y13" s="13">
        <v>2167651.3968063304</v>
      </c>
      <c r="Z13" s="14">
        <f t="shared" si="7"/>
        <v>10.115296758819808</v>
      </c>
      <c r="AA13" s="15">
        <f>+Y13/V13-1</f>
        <v>-1.7141237361093631E-2</v>
      </c>
      <c r="AB13" s="13">
        <v>2188732.2500846176</v>
      </c>
      <c r="AC13" s="14">
        <f t="shared" si="20"/>
        <v>10.276371184652257</v>
      </c>
      <c r="AD13" s="15">
        <f t="shared" si="21"/>
        <v>9.7252045736442305E-3</v>
      </c>
      <c r="AE13" s="13">
        <v>2273410.144292898</v>
      </c>
      <c r="AF13" s="14">
        <f t="shared" si="8"/>
        <v>10.656611663757566</v>
      </c>
      <c r="AG13" s="15">
        <f t="shared" si="22"/>
        <v>3.8688100933774283E-2</v>
      </c>
      <c r="AH13" s="13">
        <v>2277498.4419511738</v>
      </c>
      <c r="AI13" s="14">
        <f t="shared" si="9"/>
        <v>10.71277028442201</v>
      </c>
      <c r="AJ13" s="15">
        <f t="shared" si="23"/>
        <v>1.7983106429515505E-3</v>
      </c>
      <c r="AK13" s="13">
        <v>2287815.03428376</v>
      </c>
      <c r="AL13" s="14">
        <f t="shared" si="10"/>
        <v>10.779529622343009</v>
      </c>
      <c r="AM13" s="15">
        <f t="shared" si="24"/>
        <v>4.529791170240216E-3</v>
      </c>
      <c r="AN13" s="13">
        <v>2303387.9959165426</v>
      </c>
      <c r="AO13" s="14">
        <f t="shared" si="11"/>
        <v>10.899967398385355</v>
      </c>
      <c r="AP13" s="15">
        <f t="shared" si="25"/>
        <v>6.8069146322653484E-3</v>
      </c>
      <c r="AQ13" s="13">
        <v>2305159.0194408782</v>
      </c>
      <c r="AR13" s="14">
        <f t="shared" si="12"/>
        <v>10.908348139585385</v>
      </c>
      <c r="AS13" s="15">
        <f t="shared" si="26"/>
        <v>7.6887763914523788E-4</v>
      </c>
    </row>
    <row r="14" spans="1:45" x14ac:dyDescent="0.35">
      <c r="A14" s="12" t="s">
        <v>5</v>
      </c>
      <c r="B14" s="13">
        <v>0</v>
      </c>
      <c r="C14" s="14">
        <f t="shared" si="0"/>
        <v>0</v>
      </c>
      <c r="D14" s="13">
        <v>0</v>
      </c>
      <c r="E14" s="14">
        <f t="shared" si="1"/>
        <v>0</v>
      </c>
      <c r="F14" s="15">
        <v>0</v>
      </c>
      <c r="G14" s="13">
        <v>0</v>
      </c>
      <c r="H14" s="14">
        <f t="shared" si="2"/>
        <v>0</v>
      </c>
      <c r="I14" s="15">
        <v>0</v>
      </c>
      <c r="J14" s="13">
        <v>0</v>
      </c>
      <c r="K14" s="14">
        <f t="shared" si="3"/>
        <v>0</v>
      </c>
      <c r="L14" s="15">
        <v>0</v>
      </c>
      <c r="M14" s="13">
        <v>0</v>
      </c>
      <c r="N14" s="14">
        <f>+M14/$J$30*100</f>
        <v>0</v>
      </c>
      <c r="O14" s="15"/>
      <c r="P14" s="13"/>
      <c r="Q14" s="14">
        <f t="shared" si="4"/>
        <v>0</v>
      </c>
      <c r="R14" s="15">
        <v>0</v>
      </c>
      <c r="S14" s="4"/>
      <c r="T14" s="14">
        <f t="shared" si="5"/>
        <v>0</v>
      </c>
      <c r="U14" s="15">
        <v>0</v>
      </c>
      <c r="V14" s="13">
        <v>0</v>
      </c>
      <c r="W14" s="14">
        <f t="shared" si="6"/>
        <v>0</v>
      </c>
      <c r="X14" s="15"/>
      <c r="Y14" s="13"/>
      <c r="Z14" s="14">
        <f t="shared" si="7"/>
        <v>0</v>
      </c>
      <c r="AA14" s="15">
        <v>0</v>
      </c>
      <c r="AB14" s="13">
        <v>0</v>
      </c>
      <c r="AC14" s="14">
        <f t="shared" si="20"/>
        <v>0</v>
      </c>
      <c r="AD14" s="15">
        <v>0</v>
      </c>
      <c r="AE14" s="13">
        <v>0</v>
      </c>
      <c r="AF14" s="14">
        <f t="shared" si="8"/>
        <v>0</v>
      </c>
      <c r="AG14" s="15">
        <v>0</v>
      </c>
      <c r="AH14" s="13">
        <v>0</v>
      </c>
      <c r="AI14" s="14">
        <f t="shared" si="9"/>
        <v>0</v>
      </c>
      <c r="AJ14" s="15"/>
      <c r="AK14" s="13">
        <v>0</v>
      </c>
      <c r="AL14" s="14">
        <f t="shared" si="10"/>
        <v>0</v>
      </c>
      <c r="AM14" s="15">
        <v>0</v>
      </c>
      <c r="AN14" s="13">
        <v>0</v>
      </c>
      <c r="AO14" s="14">
        <f t="shared" si="11"/>
        <v>0</v>
      </c>
      <c r="AP14" s="15">
        <v>0</v>
      </c>
      <c r="AQ14" s="13">
        <v>0</v>
      </c>
      <c r="AR14" s="14">
        <f t="shared" si="12"/>
        <v>0</v>
      </c>
      <c r="AS14" s="15">
        <v>0</v>
      </c>
    </row>
    <row r="15" spans="1:45" x14ac:dyDescent="0.35">
      <c r="A15" s="12" t="s">
        <v>11</v>
      </c>
      <c r="B15" s="13">
        <v>1649387.9</v>
      </c>
      <c r="C15" s="14">
        <f t="shared" si="0"/>
        <v>7.8490788608891107</v>
      </c>
      <c r="D15" s="13">
        <v>1649387.9</v>
      </c>
      <c r="E15" s="14">
        <f t="shared" si="1"/>
        <v>7.8172667187728706</v>
      </c>
      <c r="F15" s="15">
        <f t="shared" si="13"/>
        <v>0</v>
      </c>
      <c r="G15" s="13">
        <v>1644945.65</v>
      </c>
      <c r="H15" s="14">
        <f t="shared" si="2"/>
        <v>7.7320184581750233</v>
      </c>
      <c r="I15" s="15">
        <f t="shared" si="14"/>
        <v>-2.6932718495146224E-3</v>
      </c>
      <c r="J15" s="13">
        <v>1522972.1</v>
      </c>
      <c r="K15" s="14">
        <f t="shared" si="3"/>
        <v>7.145519028211214</v>
      </c>
      <c r="L15" s="15">
        <f>+J15/G15-1</f>
        <v>-7.4150504607857326E-2</v>
      </c>
      <c r="M15" s="13">
        <v>1522972.1</v>
      </c>
      <c r="N15" s="14">
        <f>+M15/$M$30*100</f>
        <v>7.0435334810081267</v>
      </c>
      <c r="O15" s="15">
        <f t="shared" si="16"/>
        <v>0</v>
      </c>
      <c r="P15" s="13">
        <v>1522972.1</v>
      </c>
      <c r="Q15" s="14">
        <f t="shared" si="4"/>
        <v>7.0092027881671308</v>
      </c>
      <c r="R15" s="15">
        <f t="shared" si="17"/>
        <v>0</v>
      </c>
      <c r="S15" s="13">
        <v>1522972.1</v>
      </c>
      <c r="T15" s="14">
        <f t="shared" si="5"/>
        <v>7.0056749774535607</v>
      </c>
      <c r="U15" s="15">
        <f t="shared" si="18"/>
        <v>0</v>
      </c>
      <c r="V15" s="13">
        <v>1522972.1</v>
      </c>
      <c r="W15" s="14">
        <f t="shared" si="6"/>
        <v>7.1000710174648942</v>
      </c>
      <c r="X15" s="15">
        <f t="shared" si="19"/>
        <v>0</v>
      </c>
      <c r="Y15" s="13">
        <v>1523322.1</v>
      </c>
      <c r="Z15" s="14">
        <f t="shared" si="7"/>
        <v>7.1085485071404664</v>
      </c>
      <c r="AA15" s="15">
        <f>+Y15/V15-1</f>
        <v>2.2981379632636134E-4</v>
      </c>
      <c r="AB15" s="13">
        <v>1523322.1</v>
      </c>
      <c r="AC15" s="14">
        <f t="shared" si="20"/>
        <v>7.1521874513334209</v>
      </c>
      <c r="AD15" s="15">
        <f t="shared" si="21"/>
        <v>0</v>
      </c>
      <c r="AE15" s="13">
        <v>1523322.1</v>
      </c>
      <c r="AF15" s="14">
        <f t="shared" si="8"/>
        <v>7.1405734241450665</v>
      </c>
      <c r="AG15" s="15">
        <f t="shared" si="22"/>
        <v>0</v>
      </c>
      <c r="AH15" s="13">
        <v>1401131.15</v>
      </c>
      <c r="AI15" s="14">
        <f t="shared" si="9"/>
        <v>6.5905626418074306</v>
      </c>
      <c r="AJ15" s="15">
        <f t="shared" si="23"/>
        <v>-8.0213468970219859E-2</v>
      </c>
      <c r="AK15" s="13">
        <v>1401131.15</v>
      </c>
      <c r="AL15" s="14">
        <f t="shared" si="10"/>
        <v>6.6017289465627389</v>
      </c>
      <c r="AM15" s="15">
        <f t="shared" si="24"/>
        <v>0</v>
      </c>
      <c r="AN15" s="13">
        <v>1401131.15</v>
      </c>
      <c r="AO15" s="14">
        <f t="shared" si="11"/>
        <v>6.630356623780691</v>
      </c>
      <c r="AP15" s="15">
        <f t="shared" ref="AP15:AP17" si="27">+AN15/AK15-1</f>
        <v>0</v>
      </c>
      <c r="AQ15" s="13">
        <v>1246007.55</v>
      </c>
      <c r="AR15" s="14">
        <f t="shared" si="12"/>
        <v>5.8962891606708281</v>
      </c>
      <c r="AS15" s="15">
        <f t="shared" si="26"/>
        <v>-0.11071311918231197</v>
      </c>
    </row>
    <row r="16" spans="1:45" x14ac:dyDescent="0.35">
      <c r="A16" s="12" t="s">
        <v>6</v>
      </c>
      <c r="B16" s="13">
        <v>3858080.1652912814</v>
      </c>
      <c r="C16" s="14">
        <f t="shared" si="0"/>
        <v>18.359765746434398</v>
      </c>
      <c r="D16" s="13">
        <v>3670957.314615448</v>
      </c>
      <c r="E16" s="14">
        <f t="shared" si="1"/>
        <v>17.39848609388924</v>
      </c>
      <c r="F16" s="15">
        <f t="shared" si="13"/>
        <v>-4.850154549904373E-2</v>
      </c>
      <c r="G16" s="13">
        <v>3796793.7085175985</v>
      </c>
      <c r="H16" s="14">
        <f t="shared" si="2"/>
        <v>17.846716720483059</v>
      </c>
      <c r="I16" s="15">
        <f t="shared" si="14"/>
        <v>3.4278904143382194E-2</v>
      </c>
      <c r="J16" s="13">
        <v>3710985.0233022161</v>
      </c>
      <c r="K16" s="14">
        <f t="shared" si="3"/>
        <v>17.411293415954777</v>
      </c>
      <c r="L16" s="15">
        <f>+J16/G16-1</f>
        <v>-2.2600302203114708E-2</v>
      </c>
      <c r="M16" s="13">
        <v>3740819.5418245555</v>
      </c>
      <c r="N16" s="14">
        <f>+M16/$M$30*100</f>
        <v>17.300768470578507</v>
      </c>
      <c r="O16" s="15">
        <f t="shared" si="16"/>
        <v>8.0395146665914741E-3</v>
      </c>
      <c r="P16" s="13">
        <v>3649133.8118134472</v>
      </c>
      <c r="Q16" s="14">
        <f t="shared" si="4"/>
        <v>16.794476332270143</v>
      </c>
      <c r="R16" s="15">
        <f t="shared" si="17"/>
        <v>-1.666706038973198E-2</v>
      </c>
      <c r="S16" s="4">
        <v>3662190.0454513524</v>
      </c>
      <c r="T16" s="14">
        <f t="shared" si="5"/>
        <v>16.846082186336869</v>
      </c>
      <c r="U16" s="15">
        <f t="shared" si="18"/>
        <v>3.5778993896133926E-3</v>
      </c>
      <c r="V16" s="13">
        <v>3656435.8031419804</v>
      </c>
      <c r="W16" s="14">
        <f t="shared" si="6"/>
        <v>17.046243902373096</v>
      </c>
      <c r="X16" s="15">
        <f t="shared" si="19"/>
        <v>-1.571257154313721E-3</v>
      </c>
      <c r="Y16" s="13">
        <v>3527437.1570780259</v>
      </c>
      <c r="Z16" s="14">
        <f t="shared" si="7"/>
        <v>16.460706594474541</v>
      </c>
      <c r="AA16" s="15">
        <f>+Y16/V16-1</f>
        <v>-3.5279888123047498E-2</v>
      </c>
      <c r="AB16" s="13">
        <v>3551112.76677108</v>
      </c>
      <c r="AC16" s="14">
        <f t="shared" si="20"/>
        <v>16.672917808236367</v>
      </c>
      <c r="AD16" s="15">
        <f t="shared" si="21"/>
        <v>6.7118445031819629E-3</v>
      </c>
      <c r="AE16" s="13">
        <v>3511554.0662111947</v>
      </c>
      <c r="AF16" s="14">
        <f t="shared" si="8"/>
        <v>16.460412175885981</v>
      </c>
      <c r="AG16" s="15">
        <f t="shared" si="22"/>
        <v>-1.1139804100294692E-2</v>
      </c>
      <c r="AH16" s="13">
        <v>3518012.2240721891</v>
      </c>
      <c r="AI16" s="14">
        <f t="shared" si="9"/>
        <v>16.547829899714987</v>
      </c>
      <c r="AJ16" s="15">
        <f t="shared" si="23"/>
        <v>1.8391167384081974E-3</v>
      </c>
      <c r="AK16" s="13">
        <v>3434160.3055326026</v>
      </c>
      <c r="AL16" s="14">
        <f t="shared" si="10"/>
        <v>16.180780433131705</v>
      </c>
      <c r="AM16" s="15">
        <f t="shared" si="24"/>
        <v>-2.3835027623220095E-2</v>
      </c>
      <c r="AN16" s="13">
        <v>3398628.0600799872</v>
      </c>
      <c r="AO16" s="14">
        <f t="shared" si="11"/>
        <v>16.082802862471702</v>
      </c>
      <c r="AP16" s="15">
        <f t="shared" si="27"/>
        <v>-1.0346705538285761E-2</v>
      </c>
      <c r="AQ16" s="13">
        <v>3241239.8892393406</v>
      </c>
      <c r="AR16" s="14">
        <f t="shared" si="12"/>
        <v>15.338019120394444</v>
      </c>
      <c r="AS16" s="15">
        <f t="shared" si="26"/>
        <v>-4.6309324838841759E-2</v>
      </c>
    </row>
    <row r="17" spans="1:45" x14ac:dyDescent="0.35">
      <c r="A17" s="12" t="s">
        <v>7</v>
      </c>
      <c r="B17" s="13">
        <v>11679712.886906002</v>
      </c>
      <c r="C17" s="14">
        <f t="shared" si="0"/>
        <v>55.581217445494801</v>
      </c>
      <c r="D17" s="13">
        <v>11832569.1497092</v>
      </c>
      <c r="E17" s="14">
        <f t="shared" si="1"/>
        <v>56.080409594129044</v>
      </c>
      <c r="F17" s="15">
        <f t="shared" si="13"/>
        <v>1.30873305091741E-2</v>
      </c>
      <c r="G17" s="13">
        <v>11811407.478890829</v>
      </c>
      <c r="H17" s="14">
        <f t="shared" si="2"/>
        <v>55.519172103838443</v>
      </c>
      <c r="I17" s="15">
        <f t="shared" si="14"/>
        <v>-1.7884257045640561E-3</v>
      </c>
      <c r="J17" s="13">
        <v>12037607.70779014</v>
      </c>
      <c r="K17" s="14">
        <f t="shared" si="3"/>
        <v>56.47835238095066</v>
      </c>
      <c r="L17" s="15">
        <f>+J17/G17-1</f>
        <v>1.9150996975049184E-2</v>
      </c>
      <c r="M17" s="13">
        <v>12446505.06279549</v>
      </c>
      <c r="N17" s="14">
        <f>+M17/$M$30*100</f>
        <v>57.56334940826374</v>
      </c>
      <c r="O17" s="15">
        <f t="shared" si="16"/>
        <v>3.3968323684508528E-2</v>
      </c>
      <c r="P17" s="13">
        <v>12648474.904661689</v>
      </c>
      <c r="Q17" s="14">
        <f t="shared" si="4"/>
        <v>58.212311025143983</v>
      </c>
      <c r="R17" s="15">
        <f t="shared" si="17"/>
        <v>5.0746561252052347E-2</v>
      </c>
      <c r="S17" s="13">
        <v>12621531.611312199</v>
      </c>
      <c r="T17" s="14">
        <f t="shared" si="5"/>
        <v>58.059072905215395</v>
      </c>
      <c r="U17" s="15">
        <f t="shared" si="18"/>
        <v>-2.1301614267787983E-3</v>
      </c>
      <c r="V17" s="13">
        <v>12465075.790208768</v>
      </c>
      <c r="W17" s="14">
        <f t="shared" si="6"/>
        <v>58.111979430591397</v>
      </c>
      <c r="X17" s="15">
        <f t="shared" si="19"/>
        <v>-1.2395945747440518E-2</v>
      </c>
      <c r="Y17" s="13">
        <v>12742219.199424</v>
      </c>
      <c r="Z17" s="14">
        <f t="shared" si="7"/>
        <v>59.461280885849455</v>
      </c>
      <c r="AA17" s="15">
        <f>+Y17/V17-1</f>
        <v>2.223359198769792E-2</v>
      </c>
      <c r="AB17" s="13">
        <v>12569202.80324487</v>
      </c>
      <c r="AC17" s="14">
        <f t="shared" si="20"/>
        <v>59.013976468031814</v>
      </c>
      <c r="AD17" s="15">
        <f t="shared" si="21"/>
        <v>-1.3578199642567124E-2</v>
      </c>
      <c r="AE17" s="13">
        <v>12562670.78858716</v>
      </c>
      <c r="AF17" s="14">
        <f t="shared" si="8"/>
        <v>58.887528231402285</v>
      </c>
      <c r="AG17" s="15">
        <f t="shared" si="22"/>
        <v>-5.1968408497815588E-4</v>
      </c>
      <c r="AH17" s="13">
        <v>12677825.25284241</v>
      </c>
      <c r="AI17" s="14">
        <f t="shared" si="9"/>
        <v>59.633248101539991</v>
      </c>
      <c r="AJ17" s="15">
        <f t="shared" si="23"/>
        <v>9.1663998996027729E-3</v>
      </c>
      <c r="AK17" s="13">
        <v>12699549.533786369</v>
      </c>
      <c r="AL17" s="14">
        <f t="shared" si="10"/>
        <v>59.836642533787668</v>
      </c>
      <c r="AM17" s="15">
        <f t="shared" si="24"/>
        <v>1.7135652614463925E-3</v>
      </c>
      <c r="AN17" s="13">
        <v>12568439.824980872</v>
      </c>
      <c r="AO17" s="14">
        <f t="shared" si="11"/>
        <v>59.475687371700339</v>
      </c>
      <c r="AP17" s="15">
        <f t="shared" si="27"/>
        <v>-1.0323965307327487E-2</v>
      </c>
      <c r="AQ17" s="13">
        <v>12798564.194059329</v>
      </c>
      <c r="AR17" s="14">
        <f t="shared" si="12"/>
        <v>60.564669395126693</v>
      </c>
      <c r="AS17" s="15">
        <f t="shared" si="26"/>
        <v>1.8309700510405813E-2</v>
      </c>
    </row>
    <row r="18" spans="1:45" x14ac:dyDescent="0.35">
      <c r="A18" s="12"/>
      <c r="B18" s="13">
        <v>0</v>
      </c>
      <c r="C18" s="14">
        <f t="shared" si="0"/>
        <v>0</v>
      </c>
      <c r="D18" s="13">
        <v>0</v>
      </c>
      <c r="E18" s="14">
        <f t="shared" si="1"/>
        <v>0</v>
      </c>
      <c r="F18" s="15">
        <v>0</v>
      </c>
      <c r="G18" s="13">
        <v>0</v>
      </c>
      <c r="H18" s="14">
        <f t="shared" si="2"/>
        <v>0</v>
      </c>
      <c r="I18" s="15">
        <v>0</v>
      </c>
      <c r="J18" s="13">
        <v>0</v>
      </c>
      <c r="K18" s="14">
        <f t="shared" si="3"/>
        <v>0</v>
      </c>
      <c r="L18" s="15"/>
      <c r="M18" s="13"/>
      <c r="N18" s="14"/>
      <c r="O18" s="15"/>
      <c r="P18" s="13">
        <v>0</v>
      </c>
      <c r="Q18" s="14">
        <f t="shared" si="4"/>
        <v>0</v>
      </c>
      <c r="R18" s="15">
        <v>0</v>
      </c>
      <c r="S18" s="13">
        <v>0</v>
      </c>
      <c r="T18" s="14"/>
      <c r="U18" s="15"/>
      <c r="V18" s="13"/>
      <c r="W18" s="14"/>
      <c r="X18" s="15"/>
      <c r="Y18" s="13">
        <v>0</v>
      </c>
      <c r="Z18" s="14">
        <f t="shared" si="7"/>
        <v>0</v>
      </c>
      <c r="AA18" s="15">
        <v>0</v>
      </c>
      <c r="AB18" s="13"/>
      <c r="AC18" s="14">
        <f t="shared" si="20"/>
        <v>0</v>
      </c>
      <c r="AD18" s="15">
        <v>0</v>
      </c>
      <c r="AE18" s="13">
        <v>0</v>
      </c>
      <c r="AF18" s="14">
        <f t="shared" si="8"/>
        <v>0</v>
      </c>
      <c r="AG18" s="15">
        <v>0</v>
      </c>
      <c r="AH18" s="13"/>
      <c r="AI18" s="14">
        <f t="shared" si="9"/>
        <v>0</v>
      </c>
      <c r="AJ18" s="15"/>
      <c r="AK18" s="13">
        <v>0</v>
      </c>
      <c r="AL18" s="14">
        <f t="shared" si="10"/>
        <v>0</v>
      </c>
      <c r="AM18" s="15">
        <v>0</v>
      </c>
      <c r="AN18" s="13">
        <v>0</v>
      </c>
      <c r="AO18" s="14">
        <f t="shared" si="11"/>
        <v>0</v>
      </c>
      <c r="AP18" s="15">
        <v>0</v>
      </c>
      <c r="AQ18" s="13">
        <v>0</v>
      </c>
      <c r="AR18" s="14">
        <f t="shared" si="12"/>
        <v>0</v>
      </c>
      <c r="AS18" s="15">
        <v>0</v>
      </c>
    </row>
    <row r="19" spans="1:45" x14ac:dyDescent="0.35">
      <c r="A19" s="16" t="s">
        <v>8</v>
      </c>
      <c r="B19" s="17">
        <f>SUM(B10:B17)</f>
        <v>20853389.743050411</v>
      </c>
      <c r="C19" s="14">
        <v>0</v>
      </c>
      <c r="D19" s="17">
        <f>SUM(D10:D17)</f>
        <v>20943480.067348547</v>
      </c>
      <c r="E19" s="14">
        <v>0</v>
      </c>
      <c r="F19" s="15">
        <v>0</v>
      </c>
      <c r="G19" s="17">
        <f>SUM(G10:G17)</f>
        <v>21121048.435202308</v>
      </c>
      <c r="H19" s="14">
        <v>0</v>
      </c>
      <c r="I19" s="15">
        <f t="shared" si="14"/>
        <v>8.4784556951733592E-3</v>
      </c>
      <c r="J19" s="17">
        <f>SUM(J10:J17)</f>
        <v>21162804.479874112</v>
      </c>
      <c r="K19" s="14"/>
      <c r="L19" s="15">
        <v>0</v>
      </c>
      <c r="M19" s="17">
        <f>SUM(M10:M17)</f>
        <v>21549285.976267733</v>
      </c>
      <c r="N19" s="14"/>
      <c r="O19" s="15"/>
      <c r="P19" s="17">
        <f>SUM(P10:P17)</f>
        <v>21655910.009322099</v>
      </c>
      <c r="Q19" s="14"/>
      <c r="R19" s="15">
        <f t="shared" si="17"/>
        <v>2.3300575777512433E-2</v>
      </c>
      <c r="S19" s="17">
        <f>SUM(S10:S17)</f>
        <v>21666871.827165186</v>
      </c>
      <c r="T19" s="14"/>
      <c r="U19" s="15"/>
      <c r="V19" s="17">
        <f>SUM(V10:V17)</f>
        <v>21378313.734704379</v>
      </c>
      <c r="W19" s="14"/>
      <c r="X19" s="15"/>
      <c r="Y19" s="17">
        <f>SUM(Y10:Y18)</f>
        <v>21358910.085014798</v>
      </c>
      <c r="Z19" s="14"/>
      <c r="AA19" s="15">
        <f>+Y19/V19-1</f>
        <v>-9.0763237598490143E-4</v>
      </c>
      <c r="AB19" s="17">
        <f>SUM(AB10:AB18)</f>
        <v>21228207.444787703</v>
      </c>
      <c r="AC19" s="14">
        <v>0</v>
      </c>
      <c r="AD19" s="15">
        <v>0</v>
      </c>
      <c r="AE19" s="17">
        <f>SUM(AE10:AE18)</f>
        <v>21264100.195684452</v>
      </c>
      <c r="AF19" s="14"/>
      <c r="AG19" s="15">
        <f t="shared" si="22"/>
        <v>1.690804604679963E-3</v>
      </c>
      <c r="AH19" s="17">
        <f>SUM(AH10:AH18)</f>
        <v>21190666.872465424</v>
      </c>
      <c r="AI19" s="14"/>
      <c r="AJ19" s="15">
        <f t="shared" si="23"/>
        <v>-3.4533943380276044E-3</v>
      </c>
      <c r="AK19" s="17">
        <f>SUM(AK10:AK18)</f>
        <v>21128489.46055951</v>
      </c>
      <c r="AL19" s="14"/>
      <c r="AM19" s="15">
        <f t="shared" si="24"/>
        <v>-2.9341885406497514E-3</v>
      </c>
      <c r="AN19" s="17">
        <f>SUM(AN10:AN18)</f>
        <v>21037368.270527393</v>
      </c>
      <c r="AO19" s="14"/>
      <c r="AP19" s="15">
        <f t="shared" ref="AP19" si="28">+AN19/AK19-1</f>
        <v>-4.3127167326473259E-3</v>
      </c>
      <c r="AQ19" s="17">
        <f>SUM(AQ10:AQ18)</f>
        <v>20930997.477492236</v>
      </c>
      <c r="AR19" s="14"/>
      <c r="AS19" s="15">
        <v>0</v>
      </c>
    </row>
    <row r="20" spans="1:45" x14ac:dyDescent="0.35">
      <c r="A20" s="18"/>
      <c r="B20" s="10"/>
      <c r="C20" s="14">
        <f t="shared" ref="C20:C25" si="29">+B20/$B$30*100</f>
        <v>0</v>
      </c>
      <c r="D20" s="10"/>
      <c r="E20" s="14">
        <f t="shared" ref="E20:E25" si="30">+D20/$D$30*100</f>
        <v>0</v>
      </c>
      <c r="F20" s="19"/>
      <c r="G20" s="10"/>
      <c r="H20" s="14">
        <f>+G20/$G$30*100</f>
        <v>0</v>
      </c>
      <c r="I20" s="15">
        <v>0</v>
      </c>
      <c r="K20" s="14">
        <f t="shared" ref="K20:K25" si="31">+J20/$J$30*100</f>
        <v>0</v>
      </c>
      <c r="L20" s="19"/>
      <c r="M20" s="10"/>
      <c r="N20" s="20"/>
      <c r="O20" s="15"/>
      <c r="P20" s="10"/>
      <c r="Q20" s="14"/>
      <c r="R20" s="15"/>
      <c r="S20" s="10"/>
      <c r="T20" s="20"/>
      <c r="U20" s="15"/>
      <c r="V20" s="10"/>
      <c r="W20" s="20"/>
      <c r="X20" s="15"/>
      <c r="Y20" s="10"/>
      <c r="Z20" s="14"/>
      <c r="AA20" s="15">
        <v>0</v>
      </c>
      <c r="AB20" s="10"/>
      <c r="AC20" s="14">
        <f t="shared" si="20"/>
        <v>0</v>
      </c>
      <c r="AD20" s="15">
        <v>0</v>
      </c>
      <c r="AE20" s="10"/>
      <c r="AF20" s="20"/>
      <c r="AG20" s="15">
        <v>0</v>
      </c>
      <c r="AH20" s="10"/>
      <c r="AI20" s="14">
        <f t="shared" ref="AI20:AI25" si="32">+AH20/$AH$30*100</f>
        <v>0</v>
      </c>
      <c r="AJ20" s="15"/>
      <c r="AK20" s="10"/>
      <c r="AL20" s="14">
        <f t="shared" si="10"/>
        <v>0</v>
      </c>
      <c r="AM20" s="15">
        <v>0</v>
      </c>
      <c r="AN20" s="10"/>
      <c r="AO20" s="14">
        <f t="shared" ref="AO20:AO27" si="33">+AN20/$AN$30*100</f>
        <v>0</v>
      </c>
      <c r="AP20" s="15">
        <v>0</v>
      </c>
      <c r="AQ20" s="10"/>
      <c r="AR20" s="14">
        <f t="shared" ref="AR20:AR27" si="34">+AQ20/$AN$30*100</f>
        <v>0</v>
      </c>
      <c r="AS20" s="15">
        <v>0</v>
      </c>
    </row>
    <row r="21" spans="1:45" x14ac:dyDescent="0.35">
      <c r="A21" s="12" t="s">
        <v>13</v>
      </c>
      <c r="B21" s="21">
        <v>2337.3208922399976</v>
      </c>
      <c r="C21" s="14">
        <f t="shared" si="29"/>
        <v>1.1122802590218734E-2</v>
      </c>
      <c r="D21" s="13">
        <v>2337.3208922399976</v>
      </c>
      <c r="E21" s="14">
        <f t="shared" si="30"/>
        <v>1.1077722118611544E-2</v>
      </c>
      <c r="F21" s="15">
        <f>+D21/B21-1</f>
        <v>0</v>
      </c>
      <c r="G21" s="13">
        <v>-1.9073486328124999E-12</v>
      </c>
      <c r="H21" s="14">
        <f>+G21/$G$30*100</f>
        <v>-8.9654359310176262E-18</v>
      </c>
      <c r="I21" s="15">
        <f t="shared" si="14"/>
        <v>-1.0000000000000009</v>
      </c>
      <c r="J21" s="13">
        <v>-1.9073486328124999E-12</v>
      </c>
      <c r="K21" s="14">
        <f t="shared" si="31"/>
        <v>-8.9489465691422469E-18</v>
      </c>
      <c r="L21" s="15">
        <f>+J21/G21-1</f>
        <v>0</v>
      </c>
      <c r="M21" s="13">
        <v>-1.9073486328124999E-12</v>
      </c>
      <c r="N21" s="14">
        <f>+M21/$M$30*100</f>
        <v>-8.8212213179544919E-18</v>
      </c>
      <c r="O21" s="15">
        <f t="shared" si="16"/>
        <v>0</v>
      </c>
      <c r="P21" s="13">
        <v>0</v>
      </c>
      <c r="Q21" s="14">
        <f t="shared" ref="Q21:Q25" si="35">+P21/$P$30*100</f>
        <v>0</v>
      </c>
      <c r="R21" s="15">
        <v>0</v>
      </c>
      <c r="S21" s="4">
        <v>0</v>
      </c>
      <c r="T21" s="14">
        <f>+S21/$P$30*100</f>
        <v>0</v>
      </c>
      <c r="U21" s="22" t="s">
        <v>38</v>
      </c>
      <c r="V21" s="13">
        <v>-1.9073486328124999E-12</v>
      </c>
      <c r="W21" s="14">
        <f>+V21/$V$30*100</f>
        <v>-8.8920281258161734E-18</v>
      </c>
      <c r="X21" s="15">
        <v>0</v>
      </c>
      <c r="Y21" s="13"/>
      <c r="Z21" s="14">
        <f>+Y21/$Y$30*100</f>
        <v>0</v>
      </c>
      <c r="AA21" s="15">
        <f>+Y21/V21-1</f>
        <v>-1</v>
      </c>
      <c r="AB21" s="13">
        <v>-1.9073486328124999E-12</v>
      </c>
      <c r="AC21" s="14">
        <f t="shared" si="20"/>
        <v>-8.9552399698786733E-18</v>
      </c>
      <c r="AD21" s="15">
        <v>0</v>
      </c>
      <c r="AE21" s="13">
        <v>-1.9073486328124999E-12</v>
      </c>
      <c r="AF21" s="14">
        <f>+AE21/$AE$30*100</f>
        <v>-8.940698069069151E-18</v>
      </c>
      <c r="AG21" s="15">
        <f t="shared" si="22"/>
        <v>0</v>
      </c>
      <c r="AH21" s="13">
        <v>-1.9073486328124999E-12</v>
      </c>
      <c r="AI21" s="14">
        <f t="shared" si="32"/>
        <v>-8.9716802344423955E-18</v>
      </c>
      <c r="AJ21" s="15">
        <f t="shared" si="23"/>
        <v>0</v>
      </c>
      <c r="AK21" s="13">
        <v>28188.982360699996</v>
      </c>
      <c r="AL21" s="14">
        <f t="shared" si="10"/>
        <v>0.13281841662344002</v>
      </c>
      <c r="AM21" s="15">
        <v>0</v>
      </c>
      <c r="AN21" s="13">
        <v>28188.982360699996</v>
      </c>
      <c r="AO21" s="14">
        <f t="shared" si="33"/>
        <v>0.13339436919442146</v>
      </c>
      <c r="AP21" s="15">
        <v>0</v>
      </c>
      <c r="AQ21" s="13">
        <v>28188.982360699996</v>
      </c>
      <c r="AR21" s="14">
        <f t="shared" si="34"/>
        <v>0.13339436919442146</v>
      </c>
      <c r="AS21" s="15">
        <f t="shared" si="26"/>
        <v>0</v>
      </c>
    </row>
    <row r="22" spans="1:45" x14ac:dyDescent="0.35">
      <c r="A22" s="12" t="s">
        <v>15</v>
      </c>
      <c r="B22" s="21">
        <v>2915.2759671999997</v>
      </c>
      <c r="C22" s="14">
        <f t="shared" si="29"/>
        <v>1.3873165292292719E-2</v>
      </c>
      <c r="D22" s="13">
        <v>2720.2055470000005</v>
      </c>
      <c r="E22" s="14">
        <f t="shared" si="30"/>
        <v>1.2892402260732273E-2</v>
      </c>
      <c r="F22" s="15">
        <f t="shared" ref="F22:F23" si="36">+D22/B22-1</f>
        <v>-6.6913191888092971E-2</v>
      </c>
      <c r="G22" s="13">
        <v>2735.5224042</v>
      </c>
      <c r="H22" s="14">
        <f>+G22/$G$30*100</f>
        <v>1.2858242290270027E-2</v>
      </c>
      <c r="I22" s="15">
        <f t="shared" si="14"/>
        <v>5.6307719895989372E-3</v>
      </c>
      <c r="J22" s="13">
        <v>2650.2553137999998</v>
      </c>
      <c r="K22" s="14">
        <f t="shared" si="31"/>
        <v>1.2434534929678477E-2</v>
      </c>
      <c r="L22" s="15">
        <f t="shared" ref="L22:L25" si="37">+J22/G22-1</f>
        <v>-3.117031330801201E-2</v>
      </c>
      <c r="M22" s="13">
        <v>2404.5026814000003</v>
      </c>
      <c r="N22" s="14">
        <f>+M22/$M$30*100</f>
        <v>1.1120489430906003E-2</v>
      </c>
      <c r="O22" s="15">
        <f t="shared" si="16"/>
        <v>-9.272790856049018E-2</v>
      </c>
      <c r="P22" s="13">
        <v>2389.6199644199996</v>
      </c>
      <c r="Q22" s="14">
        <f t="shared" si="35"/>
        <v>1.0997792354352715E-2</v>
      </c>
      <c r="R22" s="15">
        <f t="shared" si="17"/>
        <v>-9.8343487143619734E-2</v>
      </c>
      <c r="S22" s="4">
        <v>2405.2051105199998</v>
      </c>
      <c r="T22" s="14">
        <f>+S22/$P$30*100</f>
        <v>1.1069520161774869E-2</v>
      </c>
      <c r="U22" s="15">
        <f>+S21/P22-1</f>
        <v>-1</v>
      </c>
      <c r="V22" s="13">
        <v>2401.4295539999998</v>
      </c>
      <c r="W22" s="14">
        <f>+V22/$V$30*100</f>
        <v>1.1195425298230378E-2</v>
      </c>
      <c r="X22" s="15">
        <f>+V22/S22-1</f>
        <v>-1.5697440952068265E-3</v>
      </c>
      <c r="Y22" s="13">
        <v>2362.7081487599994</v>
      </c>
      <c r="Z22" s="14">
        <f>+Y22/$Y$30*100</f>
        <v>1.1025524728930609E-2</v>
      </c>
      <c r="AA22" s="15">
        <f>+Y22/V22-1</f>
        <v>-1.6124314442413357E-2</v>
      </c>
      <c r="AB22" s="13">
        <v>2377.2835530000002</v>
      </c>
      <c r="AC22" s="14">
        <f t="shared" si="20"/>
        <v>1.1161643093097598E-2</v>
      </c>
      <c r="AD22" s="15">
        <f t="shared" si="21"/>
        <v>6.1689397599320461E-3</v>
      </c>
      <c r="AE22" s="13">
        <v>2088.4388452799999</v>
      </c>
      <c r="AF22" s="14">
        <f>+AE22/$AE$30*100</f>
        <v>9.7895585684462764E-3</v>
      </c>
      <c r="AG22" s="15">
        <f t="shared" si="22"/>
        <v>-0.12150200061557415</v>
      </c>
      <c r="AH22" s="13">
        <v>2093.78511136</v>
      </c>
      <c r="AI22" s="14">
        <f t="shared" si="32"/>
        <v>9.8486297552529828E-3</v>
      </c>
      <c r="AJ22" s="15">
        <f t="shared" si="23"/>
        <v>2.5599342265074654E-3</v>
      </c>
      <c r="AK22" s="13">
        <v>2043.75654848</v>
      </c>
      <c r="AL22" s="14">
        <f t="shared" si="10"/>
        <v>9.6295958917390224E-3</v>
      </c>
      <c r="AM22" s="15">
        <f t="shared" si="24"/>
        <v>-2.3893838297237902E-2</v>
      </c>
      <c r="AN22" s="13">
        <v>2022.6056272000003</v>
      </c>
      <c r="AO22" s="14">
        <f t="shared" si="33"/>
        <v>9.571264344241881E-3</v>
      </c>
      <c r="AP22" s="15">
        <f t="shared" ref="AP22:AP23" si="38">+AN22/AK22-1</f>
        <v>-1.0349041472542453E-2</v>
      </c>
      <c r="AQ22" s="13">
        <v>2013.5911201600002</v>
      </c>
      <c r="AR22" s="14">
        <f t="shared" si="34"/>
        <v>9.528606384305166E-3</v>
      </c>
      <c r="AS22" s="15">
        <f t="shared" si="26"/>
        <v>-4.4568782558364051E-3</v>
      </c>
    </row>
    <row r="23" spans="1:45" x14ac:dyDescent="0.35">
      <c r="A23" s="12" t="s">
        <v>14</v>
      </c>
      <c r="B23" s="21">
        <v>59789.191395993577</v>
      </c>
      <c r="C23" s="14">
        <f t="shared" si="29"/>
        <v>0.28452377897033576</v>
      </c>
      <c r="D23" s="13">
        <v>55409.466782680523</v>
      </c>
      <c r="E23" s="14">
        <f t="shared" si="30"/>
        <v>0.2626129248221109</v>
      </c>
      <c r="F23" s="15">
        <f t="shared" si="36"/>
        <v>-7.3252782167690156E-2</v>
      </c>
      <c r="G23" s="13">
        <v>55338.23520865717</v>
      </c>
      <c r="H23" s="14">
        <f>+G23/$G$30*100</f>
        <v>0.26011574064843307</v>
      </c>
      <c r="I23" s="15">
        <f t="shared" si="14"/>
        <v>-1.285548808883652E-3</v>
      </c>
      <c r="J23" s="13">
        <v>52868.984120359673</v>
      </c>
      <c r="K23" s="14">
        <f t="shared" si="31"/>
        <v>0.2480520372200033</v>
      </c>
      <c r="L23" s="15">
        <f t="shared" si="37"/>
        <v>-4.4621066772133067E-2</v>
      </c>
      <c r="M23" s="13">
        <v>53296.170883512168</v>
      </c>
      <c r="N23" s="14">
        <f>+M23/$M$30*100</f>
        <v>0.24648735457960683</v>
      </c>
      <c r="O23" s="15">
        <f t="shared" si="16"/>
        <v>8.0801015994553804E-3</v>
      </c>
      <c r="P23" s="13">
        <v>52592.553539740496</v>
      </c>
      <c r="Q23" s="14">
        <f t="shared" si="35"/>
        <v>0.24204768617073036</v>
      </c>
      <c r="R23" s="15">
        <f t="shared" si="17"/>
        <v>-5.2285964108912397E-3</v>
      </c>
      <c r="S23" s="4">
        <v>52557.358404925842</v>
      </c>
      <c r="T23" s="14">
        <f>+S23/$P$30*100</f>
        <v>0.24188570694795089</v>
      </c>
      <c r="U23" s="15">
        <f t="shared" ref="U23:U27" si="39">+S22/P23-1</f>
        <v>-0.95426719281271344</v>
      </c>
      <c r="V23" s="13">
        <v>52096.654223937825</v>
      </c>
      <c r="W23" s="14">
        <f>+V23/$V$30*100</f>
        <v>0.24287374979638238</v>
      </c>
      <c r="X23" s="15">
        <f>+V23/S23-1</f>
        <v>-8.7657408014790716E-3</v>
      </c>
      <c r="Y23" s="13">
        <v>50882.522172315621</v>
      </c>
      <c r="Z23" s="14">
        <f>+Y23/$Y$30*100</f>
        <v>0.2374421516155748</v>
      </c>
      <c r="AA23" s="15">
        <f>+Y23/V23-1</f>
        <v>-2.3305374782865096E-2</v>
      </c>
      <c r="AB23" s="13">
        <v>50820.020126219999</v>
      </c>
      <c r="AC23" s="14">
        <f t="shared" si="20"/>
        <v>0.238606339541232</v>
      </c>
      <c r="AD23" s="15">
        <f t="shared" si="21"/>
        <v>-1.2283598262672335E-3</v>
      </c>
      <c r="AE23" s="13">
        <v>49859.038254640793</v>
      </c>
      <c r="AF23" s="14">
        <f>+AE23/$AE$30*100</f>
        <v>0.2337142771804599</v>
      </c>
      <c r="AG23" s="15">
        <f t="shared" si="22"/>
        <v>-1.8909513793824662E-2</v>
      </c>
      <c r="AH23" s="13">
        <v>49616.837863787194</v>
      </c>
      <c r="AI23" s="14">
        <f t="shared" si="32"/>
        <v>0.23338491762865476</v>
      </c>
      <c r="AJ23" s="15">
        <f t="shared" si="23"/>
        <v>-4.8577028224376928E-3</v>
      </c>
      <c r="AK23" s="13">
        <v>47703.436222573197</v>
      </c>
      <c r="AL23" s="14">
        <f t="shared" si="10"/>
        <v>0.2247649377869238</v>
      </c>
      <c r="AM23" s="15">
        <f t="shared" si="24"/>
        <v>-3.8563554704289071E-2</v>
      </c>
      <c r="AN23" s="13">
        <v>47209.751387905999</v>
      </c>
      <c r="AO23" s="14">
        <f t="shared" si="33"/>
        <v>0.22340341788978305</v>
      </c>
      <c r="AP23" s="15">
        <f t="shared" si="38"/>
        <v>-1.0349041363892031E-2</v>
      </c>
      <c r="AQ23" s="13">
        <v>46637.87122092989</v>
      </c>
      <c r="AR23" s="14">
        <f t="shared" si="34"/>
        <v>0.2206971976668447</v>
      </c>
      <c r="AS23" s="15">
        <f t="shared" si="26"/>
        <v>-1.2113602596149464E-2</v>
      </c>
    </row>
    <row r="24" spans="1:45" x14ac:dyDescent="0.35">
      <c r="A24" s="12" t="s">
        <v>21</v>
      </c>
      <c r="B24" s="21">
        <v>78054.972816580004</v>
      </c>
      <c r="C24" s="14">
        <f t="shared" si="29"/>
        <v>0.37144666644025476</v>
      </c>
      <c r="D24" s="13">
        <v>78054.972816580004</v>
      </c>
      <c r="E24" s="14">
        <f t="shared" si="30"/>
        <v>0.36994120135946917</v>
      </c>
      <c r="F24" s="15"/>
      <c r="G24" s="13">
        <v>78054.972816580004</v>
      </c>
      <c r="H24" s="14"/>
      <c r="I24" s="15"/>
      <c r="J24" s="13">
        <v>78054.972816580004</v>
      </c>
      <c r="K24" s="14">
        <f t="shared" si="31"/>
        <v>0.36622029616128982</v>
      </c>
      <c r="L24" s="15">
        <f t="shared" si="37"/>
        <v>0</v>
      </c>
      <c r="M24" s="13">
        <v>0</v>
      </c>
      <c r="N24" s="14">
        <f>+M24/$M$30*100</f>
        <v>0</v>
      </c>
      <c r="O24" s="15">
        <f t="shared" si="16"/>
        <v>-1</v>
      </c>
      <c r="P24" s="13">
        <v>0</v>
      </c>
      <c r="Q24" s="14">
        <f t="shared" si="35"/>
        <v>0</v>
      </c>
      <c r="R24" s="15">
        <f t="shared" si="17"/>
        <v>-1</v>
      </c>
      <c r="S24" s="13">
        <v>0</v>
      </c>
      <c r="T24" s="14">
        <f t="shared" ref="T24:T26" si="40">+S24/$P$30*100</f>
        <v>0</v>
      </c>
      <c r="U24" s="15"/>
      <c r="V24" s="13">
        <v>0</v>
      </c>
      <c r="W24" s="14">
        <f>+V24/$V$30*100</f>
        <v>0</v>
      </c>
      <c r="X24" s="15">
        <v>0</v>
      </c>
      <c r="Y24" s="13">
        <v>0</v>
      </c>
      <c r="Z24" s="14">
        <f>+Y24/$Y$30*100</f>
        <v>0</v>
      </c>
      <c r="AA24" s="15">
        <v>0</v>
      </c>
      <c r="AB24" s="13">
        <v>0</v>
      </c>
      <c r="AC24" s="14">
        <f t="shared" si="20"/>
        <v>0</v>
      </c>
      <c r="AD24" s="15">
        <v>0</v>
      </c>
      <c r="AE24" s="13">
        <v>0</v>
      </c>
      <c r="AF24" s="14">
        <f>+AE24/$AE$30*100</f>
        <v>0</v>
      </c>
      <c r="AG24" s="15">
        <v>0</v>
      </c>
      <c r="AH24" s="13">
        <v>0</v>
      </c>
      <c r="AI24" s="14">
        <f t="shared" si="32"/>
        <v>0</v>
      </c>
      <c r="AJ24" s="15"/>
      <c r="AK24" s="13">
        <v>0</v>
      </c>
      <c r="AL24" s="14">
        <f t="shared" si="10"/>
        <v>0</v>
      </c>
      <c r="AM24" s="15">
        <v>0</v>
      </c>
      <c r="AN24" s="13">
        <v>0</v>
      </c>
      <c r="AO24" s="14">
        <f t="shared" si="33"/>
        <v>0</v>
      </c>
      <c r="AP24" s="15">
        <v>0</v>
      </c>
      <c r="AQ24" s="13">
        <v>0</v>
      </c>
      <c r="AR24" s="14">
        <f t="shared" si="34"/>
        <v>0</v>
      </c>
      <c r="AS24" s="15">
        <v>0</v>
      </c>
    </row>
    <row r="25" spans="1:45" x14ac:dyDescent="0.35">
      <c r="A25" s="23" t="s">
        <v>25</v>
      </c>
      <c r="B25" s="21">
        <v>16662.638238299998</v>
      </c>
      <c r="C25" s="14">
        <f t="shared" si="29"/>
        <v>7.9293877178851072E-2</v>
      </c>
      <c r="D25" s="13">
        <v>16662.638238299998</v>
      </c>
      <c r="E25" s="14">
        <f t="shared" si="30"/>
        <v>7.897250085756953E-2</v>
      </c>
      <c r="F25" s="15">
        <v>0</v>
      </c>
      <c r="G25" s="13">
        <v>16662.638238299998</v>
      </c>
      <c r="H25" s="14">
        <f>+G25/$G$30*100</f>
        <v>7.832223904809775E-2</v>
      </c>
      <c r="I25" s="15">
        <v>0</v>
      </c>
      <c r="J25" s="13">
        <v>16662.638238299998</v>
      </c>
      <c r="K25" s="14">
        <f t="shared" si="31"/>
        <v>7.817818763191553E-2</v>
      </c>
      <c r="L25" s="15">
        <f t="shared" si="37"/>
        <v>0</v>
      </c>
      <c r="M25" s="13">
        <v>16662.638238299998</v>
      </c>
      <c r="N25" s="14">
        <f>+M25/$M$30*100</f>
        <v>7.7062377119969772E-2</v>
      </c>
      <c r="O25" s="15"/>
      <c r="P25" s="13">
        <v>16662.638238299998</v>
      </c>
      <c r="Q25" s="14">
        <f t="shared" si="35"/>
        <v>7.6686769506882357E-2</v>
      </c>
      <c r="R25" s="15">
        <v>0</v>
      </c>
      <c r="S25" s="4">
        <v>16662.638238299998</v>
      </c>
      <c r="T25" s="14">
        <f t="shared" si="40"/>
        <v>7.6686769506882357E-2</v>
      </c>
      <c r="U25" s="15">
        <f t="shared" si="39"/>
        <v>-1</v>
      </c>
      <c r="V25" s="13">
        <v>16662.638238299998</v>
      </c>
      <c r="W25" s="14">
        <f>+V25/$V$30*100</f>
        <v>7.7680946899983352E-2</v>
      </c>
      <c r="X25" s="15"/>
      <c r="Y25" s="13">
        <v>16662.638238299998</v>
      </c>
      <c r="Z25" s="14">
        <f>+Y25/$Y$30*100</f>
        <v>7.7755828641814545E-2</v>
      </c>
      <c r="AA25" s="15">
        <v>0</v>
      </c>
      <c r="AB25" s="13">
        <v>16662.638238299998</v>
      </c>
      <c r="AC25" s="14">
        <f t="shared" si="20"/>
        <v>7.8233166914651639E-2</v>
      </c>
      <c r="AD25" s="15">
        <f t="shared" si="21"/>
        <v>0</v>
      </c>
      <c r="AE25" s="13">
        <v>16662.638238299998</v>
      </c>
      <c r="AF25" s="14">
        <f>+AE25/$AE$30*100</f>
        <v>7.810612855977625E-2</v>
      </c>
      <c r="AG25" s="15">
        <f t="shared" si="22"/>
        <v>0</v>
      </c>
      <c r="AH25" s="13">
        <v>16662.638238299998</v>
      </c>
      <c r="AI25" s="14">
        <f t="shared" si="32"/>
        <v>7.8376789415674594E-2</v>
      </c>
      <c r="AJ25" s="15">
        <v>0</v>
      </c>
      <c r="AK25" s="13">
        <v>16662.638238299998</v>
      </c>
      <c r="AL25" s="14">
        <f t="shared" si="10"/>
        <v>7.8509582192850591E-2</v>
      </c>
      <c r="AM25" s="15">
        <f t="shared" si="24"/>
        <v>0</v>
      </c>
      <c r="AN25" s="13">
        <v>16662.638238299998</v>
      </c>
      <c r="AO25" s="14">
        <f t="shared" si="33"/>
        <v>7.8850030429324064E-2</v>
      </c>
      <c r="AP25" s="15">
        <f t="shared" ref="AP25" si="41">+AN25/AK25-1</f>
        <v>0</v>
      </c>
      <c r="AQ25" s="13">
        <v>16662.638238299998</v>
      </c>
      <c r="AR25" s="14">
        <f t="shared" si="34"/>
        <v>7.8850030429324064E-2</v>
      </c>
      <c r="AS25" s="15">
        <f t="shared" si="26"/>
        <v>0</v>
      </c>
    </row>
    <row r="26" spans="1:45" x14ac:dyDescent="0.35">
      <c r="A26" s="12"/>
      <c r="B26" s="21"/>
      <c r="C26" s="14">
        <f t="shared" ref="C26" si="42">+B26/$B$30*100</f>
        <v>0</v>
      </c>
      <c r="D26" s="13">
        <v>0</v>
      </c>
      <c r="E26" s="14">
        <f t="shared" ref="E26" si="43">+D26/$D$30*100</f>
        <v>0</v>
      </c>
      <c r="F26" s="15">
        <v>0</v>
      </c>
      <c r="G26" s="13"/>
      <c r="H26" s="14">
        <f t="shared" ref="H26" si="44">+G26/$G$30*100</f>
        <v>0</v>
      </c>
      <c r="I26" s="15">
        <v>0</v>
      </c>
      <c r="J26" s="13"/>
      <c r="K26" s="14">
        <f t="shared" ref="K26" si="45">+J26/$J$30*100</f>
        <v>0</v>
      </c>
      <c r="L26" s="15"/>
      <c r="M26" s="13"/>
      <c r="N26" s="14">
        <f t="shared" ref="N26" si="46">+M26/$M$30*100</f>
        <v>0</v>
      </c>
      <c r="O26" s="15"/>
      <c r="P26" s="13"/>
      <c r="Q26" s="14">
        <f t="shared" ref="Q26" si="47">+P26/$P$30*100</f>
        <v>0</v>
      </c>
      <c r="R26" s="15">
        <v>0</v>
      </c>
      <c r="S26" s="13"/>
      <c r="T26" s="14">
        <f t="shared" si="40"/>
        <v>0</v>
      </c>
      <c r="U26" s="15"/>
      <c r="V26" s="13"/>
      <c r="W26" s="14">
        <f t="shared" ref="W26" si="48">+V26/$V$30*100</f>
        <v>0</v>
      </c>
      <c r="X26" s="15"/>
      <c r="Y26" s="13"/>
      <c r="Z26" s="14"/>
      <c r="AA26" s="15">
        <v>0</v>
      </c>
      <c r="AB26" s="13"/>
      <c r="AC26" s="14">
        <f t="shared" si="20"/>
        <v>0</v>
      </c>
      <c r="AD26" s="15">
        <v>0</v>
      </c>
      <c r="AE26" s="13"/>
      <c r="AF26" s="14">
        <f t="shared" ref="AF26" si="49">+AE26/$AE$30*100</f>
        <v>0</v>
      </c>
      <c r="AG26" s="15">
        <v>0</v>
      </c>
      <c r="AH26" s="13"/>
      <c r="AI26" s="14">
        <f t="shared" ref="AI26" si="50">+AH26/$AH$30*100</f>
        <v>0</v>
      </c>
      <c r="AJ26" s="15">
        <v>0</v>
      </c>
      <c r="AK26" s="13"/>
      <c r="AL26" s="14">
        <f t="shared" si="10"/>
        <v>0</v>
      </c>
      <c r="AM26" s="15">
        <v>0</v>
      </c>
      <c r="AN26" s="13"/>
      <c r="AO26" s="14">
        <f t="shared" si="33"/>
        <v>0</v>
      </c>
      <c r="AP26" s="15">
        <v>0</v>
      </c>
      <c r="AQ26" s="13"/>
      <c r="AR26" s="14">
        <f t="shared" si="34"/>
        <v>0</v>
      </c>
      <c r="AS26" s="15">
        <v>0</v>
      </c>
    </row>
    <row r="27" spans="1:45" x14ac:dyDescent="0.35">
      <c r="A27" s="12" t="s">
        <v>18</v>
      </c>
      <c r="B27" s="21">
        <v>627.49605063000013</v>
      </c>
      <c r="C27" s="14">
        <f>+B27/$B$30*100</f>
        <v>2.9861174477461227E-3</v>
      </c>
      <c r="D27" s="13">
        <v>626.92653718000008</v>
      </c>
      <c r="E27" s="14">
        <f>+D27/$D$30*100</f>
        <v>2.9713155736214251E-3</v>
      </c>
      <c r="F27" s="15">
        <v>0</v>
      </c>
      <c r="G27" s="13">
        <v>626.35135243000002</v>
      </c>
      <c r="H27" s="14">
        <f>+G27/$G$30*100</f>
        <v>2.9441460380722302E-3</v>
      </c>
      <c r="I27" s="15">
        <f t="shared" si="14"/>
        <v>-9.1746754346577752E-4</v>
      </c>
      <c r="J27" s="13">
        <v>625.23447498000007</v>
      </c>
      <c r="K27" s="14">
        <f>+J27/$J$30*100</f>
        <v>2.9334909274196415E-3</v>
      </c>
      <c r="L27" s="15">
        <f t="shared" ref="L27" si="51">+J27/G27-1</f>
        <v>-1.7831484607910841E-3</v>
      </c>
      <c r="M27" s="13">
        <v>624.59060763000002</v>
      </c>
      <c r="N27" s="14">
        <f>+M27/$M$30*100</f>
        <v>2.8886444188735401E-3</v>
      </c>
      <c r="O27" s="15">
        <f t="shared" si="16"/>
        <v>-1.0298014197324123E-3</v>
      </c>
      <c r="P27" s="13">
        <v>623.77538105999565</v>
      </c>
      <c r="Q27" s="14">
        <f>+P27/$P$30*100</f>
        <v>2.8708130241622519E-3</v>
      </c>
      <c r="R27" s="15">
        <f t="shared" si="17"/>
        <v>-2.3336747706548255E-3</v>
      </c>
      <c r="S27" s="13">
        <v>623.11155857599863</v>
      </c>
      <c r="T27" s="14">
        <f>+S27/$S$30*100</f>
        <v>2.8663145267585413E-3</v>
      </c>
      <c r="U27" s="15">
        <f t="shared" si="39"/>
        <v>-1</v>
      </c>
      <c r="V27" s="13">
        <v>622.25715397999988</v>
      </c>
      <c r="W27" s="14">
        <f>+V27/$V$30*100</f>
        <v>2.9009526729896016E-3</v>
      </c>
      <c r="X27" s="15">
        <f t="shared" ref="X27" si="52">+V27/S27-1</f>
        <v>-1.3711904140428777E-3</v>
      </c>
      <c r="Y27" s="13">
        <v>621.52299179999693</v>
      </c>
      <c r="Z27" s="14">
        <f>+Y27/$Y$30*100</f>
        <v>2.9003231394813637E-3</v>
      </c>
      <c r="AA27" s="15">
        <f>+Y27/V27-1</f>
        <v>-1.1798372671285584E-3</v>
      </c>
      <c r="AB27" s="13">
        <v>620.74703488</v>
      </c>
      <c r="AC27" s="14">
        <f t="shared" si="20"/>
        <v>2.9144848310945957E-3</v>
      </c>
      <c r="AD27" s="15">
        <f t="shared" si="21"/>
        <v>-1.2484766134711611E-3</v>
      </c>
      <c r="AE27" s="13">
        <v>619.79449872999999</v>
      </c>
      <c r="AF27" s="14">
        <f>+AE27/$AE$30*100</f>
        <v>2.905287152377525E-3</v>
      </c>
      <c r="AG27" s="15">
        <f t="shared" si="22"/>
        <v>-1.5344997180439801E-3</v>
      </c>
      <c r="AH27" s="13">
        <v>618.95994513000005</v>
      </c>
      <c r="AI27" s="14">
        <f>+AH27/$AH$30*100</f>
        <v>2.9114293056356332E-3</v>
      </c>
      <c r="AJ27" s="15">
        <f t="shared" ref="AJ27" si="53">+AH27/AE27-1</f>
        <v>-1.3465004960676596E-3</v>
      </c>
      <c r="AK27" s="13">
        <v>611.78012239999998</v>
      </c>
      <c r="AL27" s="14">
        <f t="shared" si="10"/>
        <v>2.8825328328327977E-3</v>
      </c>
      <c r="AM27" s="15">
        <f t="shared" si="24"/>
        <v>-1.1599818027791864E-2</v>
      </c>
      <c r="AN27" s="13">
        <v>610.91984330000014</v>
      </c>
      <c r="AO27" s="14">
        <f t="shared" si="33"/>
        <v>2.890961655961484E-3</v>
      </c>
      <c r="AP27" s="15">
        <f t="shared" ref="AP27" si="54">+AN27/AK27-1</f>
        <v>-1.4061900158262031E-3</v>
      </c>
      <c r="AQ27" s="13">
        <v>610.04219524999996</v>
      </c>
      <c r="AR27" s="14">
        <f t="shared" si="34"/>
        <v>2.8868084975924996E-3</v>
      </c>
      <c r="AS27" s="15">
        <f t="shared" si="26"/>
        <v>-1.4366009872250896E-3</v>
      </c>
    </row>
    <row r="28" spans="1:45" x14ac:dyDescent="0.35">
      <c r="A28" s="12" t="s">
        <v>19</v>
      </c>
      <c r="B28" s="21"/>
      <c r="C28" s="14"/>
      <c r="D28" s="13">
        <v>0</v>
      </c>
      <c r="E28" s="14">
        <f>+D28/$D$30*100</f>
        <v>0</v>
      </c>
      <c r="F28" s="19"/>
      <c r="G28" s="13"/>
      <c r="H28" s="14"/>
      <c r="I28" s="15">
        <v>0</v>
      </c>
      <c r="J28" s="13"/>
      <c r="K28" s="14"/>
      <c r="L28" s="19"/>
      <c r="M28" s="13"/>
      <c r="N28" s="14"/>
      <c r="O28" s="19"/>
      <c r="P28" s="13">
        <v>0</v>
      </c>
      <c r="Q28" s="14"/>
      <c r="R28" s="15">
        <v>0</v>
      </c>
      <c r="T28" s="14"/>
      <c r="U28" s="19"/>
      <c r="V28" s="13"/>
      <c r="W28" s="14"/>
      <c r="X28" s="19"/>
      <c r="Y28" s="13"/>
      <c r="Z28" s="14"/>
      <c r="AA28" s="19"/>
      <c r="AB28" s="13"/>
      <c r="AC28" s="14"/>
      <c r="AD28" s="19"/>
      <c r="AE28" s="13"/>
      <c r="AF28" s="14"/>
      <c r="AG28" s="19"/>
      <c r="AH28" s="13"/>
      <c r="AI28" s="14"/>
      <c r="AJ28" s="19"/>
      <c r="AK28" s="13"/>
      <c r="AL28" s="14"/>
      <c r="AM28" s="19"/>
      <c r="AN28" s="13"/>
      <c r="AO28" s="14"/>
      <c r="AP28" s="19"/>
      <c r="AQ28" s="13"/>
      <c r="AR28" s="14"/>
      <c r="AS28" s="19"/>
    </row>
    <row r="29" spans="1:45" x14ac:dyDescent="0.35">
      <c r="A29" s="12"/>
      <c r="B29" s="21"/>
      <c r="C29" s="14"/>
      <c r="D29" s="13"/>
      <c r="E29" s="14"/>
      <c r="F29" s="19"/>
      <c r="G29" s="13"/>
      <c r="H29" s="14"/>
      <c r="I29" s="19"/>
      <c r="J29" s="13"/>
      <c r="K29" s="14"/>
      <c r="L29" s="19"/>
      <c r="M29" s="13"/>
      <c r="N29" s="14"/>
      <c r="O29" s="19"/>
      <c r="P29" s="13"/>
      <c r="Q29" s="14"/>
      <c r="R29" s="15">
        <v>0</v>
      </c>
      <c r="S29" s="13"/>
      <c r="T29" s="14"/>
      <c r="U29" s="19"/>
      <c r="V29" s="13"/>
      <c r="W29" s="14"/>
      <c r="X29" s="19"/>
      <c r="Y29" s="13"/>
      <c r="Z29" s="14"/>
      <c r="AA29" s="19"/>
      <c r="AB29" s="13"/>
      <c r="AC29" s="14"/>
      <c r="AD29" s="19"/>
      <c r="AE29" s="13"/>
      <c r="AF29" s="14"/>
      <c r="AG29" s="19"/>
      <c r="AH29" s="13"/>
      <c r="AI29" s="14"/>
      <c r="AJ29" s="19"/>
      <c r="AK29" s="13"/>
      <c r="AL29" s="14"/>
      <c r="AM29" s="19"/>
      <c r="AN29" s="13"/>
      <c r="AO29" s="14"/>
      <c r="AP29" s="19"/>
      <c r="AQ29" s="13"/>
      <c r="AR29" s="14"/>
      <c r="AS29" s="19"/>
    </row>
    <row r="30" spans="1:45" s="27" customFormat="1" x14ac:dyDescent="0.35">
      <c r="A30" s="16" t="s">
        <v>12</v>
      </c>
      <c r="B30" s="24">
        <f>+B19+B21+B22+B23+B25+B26+B24+B27</f>
        <v>21013776.638411354</v>
      </c>
      <c r="C30" s="25">
        <f>SUM(C10:C28)</f>
        <v>100.00000000000001</v>
      </c>
      <c r="D30" s="24">
        <f>+D19+D21+D22+D23+D25+D26+D27+D28+D24</f>
        <v>21099291.598162528</v>
      </c>
      <c r="E30" s="25">
        <f>SUM(E10:E27)</f>
        <v>100.00000000000003</v>
      </c>
      <c r="F30" s="26">
        <f>+D30/B30-1</f>
        <v>4.0694712436821767E-3</v>
      </c>
      <c r="G30" s="24">
        <f>+G19+G21+G22+G23+G25+G26+G27+G24</f>
        <v>21274466.155222476</v>
      </c>
      <c r="H30" s="25">
        <f>SUM(H10:H23)</f>
        <v>99.551838519887326</v>
      </c>
      <c r="I30" s="26">
        <f>+G30/D30-1</f>
        <v>8.3023904496966061E-3</v>
      </c>
      <c r="J30" s="24">
        <f>+J19+J22+J23+J25+J26+J21+J27+J24</f>
        <v>21313666.56483813</v>
      </c>
      <c r="K30" s="25">
        <f>SUM(K10:K27)</f>
        <v>100.00000000000001</v>
      </c>
      <c r="L30" s="26">
        <f>+J30/G30-1</f>
        <v>1.8426036794363387E-3</v>
      </c>
      <c r="M30" s="24">
        <f>+M19+M21+M22+M23+M25+M26+M27+M24</f>
        <v>21622273.878678575</v>
      </c>
      <c r="N30" s="25">
        <f>SUM(N10:N27)</f>
        <v>100</v>
      </c>
      <c r="O30" s="26">
        <f>+M30/J30-1</f>
        <v>1.4479316024844202E-2</v>
      </c>
      <c r="P30" s="24">
        <f>+P19+P21+P22+P23+P25+P26+P27+P24</f>
        <v>21728178.59644562</v>
      </c>
      <c r="Q30" s="25">
        <f>SUM(Q10:Q29)</f>
        <v>99.999999999999986</v>
      </c>
      <c r="R30" s="26">
        <f>+P30/M30-1</f>
        <v>4.8979454409499024E-3</v>
      </c>
      <c r="S30" s="24">
        <f>+S19+S21+S22+S23+S25+S26+S27+S24</f>
        <v>21739120.140477508</v>
      </c>
      <c r="T30" s="25">
        <f>SUM(T10:T27)</f>
        <v>100.00016591252992</v>
      </c>
      <c r="U30" s="26">
        <f>+S30/P30-1</f>
        <v>5.0356471359624955E-4</v>
      </c>
      <c r="V30" s="24">
        <f>+V19+V21+V22+V23+V24+V26+V27+V25</f>
        <v>21450096.713874597</v>
      </c>
      <c r="W30" s="25">
        <f>SUM(W10:W28)</f>
        <v>100</v>
      </c>
      <c r="X30" s="26">
        <f>+V30/S30-1</f>
        <v>-1.329508391946177E-2</v>
      </c>
      <c r="Y30" s="24">
        <f>+Y19+Y21+Y22+Y23+Y25+Y26+Y24+Y27</f>
        <v>21429439.476565972</v>
      </c>
      <c r="Z30" s="25">
        <f>SUM(Z10:Z27)</f>
        <v>100.00000000000001</v>
      </c>
      <c r="AA30" s="26">
        <f>+Y30/V30-1</f>
        <v>-9.6303702422295689E-4</v>
      </c>
      <c r="AB30" s="24">
        <f>+AB19+AB21+AB22+AB23+AB25+AB26+AB27+AB24</f>
        <v>21298688.133740105</v>
      </c>
      <c r="AC30" s="25">
        <f>SUM(AC10:AC27)</f>
        <v>100</v>
      </c>
      <c r="AD30" s="26">
        <f>+AB30/Y30-1</f>
        <v>-6.1014821675037245E-3</v>
      </c>
      <c r="AE30" s="24">
        <f>+AE19+AE21+AE22+AE23+AE25+AE26+AE24+AE27</f>
        <v>21333330.105521403</v>
      </c>
      <c r="AF30" s="25">
        <f>SUM(AF10:AF26)</f>
        <v>99.997094712847598</v>
      </c>
      <c r="AG30" s="26">
        <f>+AE30/AB30-1</f>
        <v>1.62648382678654E-3</v>
      </c>
      <c r="AH30" s="24">
        <f>+AH19+AH21+AH22+AH23+AH24+AH27+AH25</f>
        <v>21259659.093624003</v>
      </c>
      <c r="AI30" s="25">
        <f>SUM(AI10:AI27)</f>
        <v>99.999999999999986</v>
      </c>
      <c r="AJ30" s="26">
        <f>+AH30/AE30-1</f>
        <v>-3.453329205192035E-3</v>
      </c>
      <c r="AK30" s="24">
        <f>+AK19+AK21+AK22+AK23+AK25+AK26+AK24+AK27</f>
        <v>21223700.054051958</v>
      </c>
      <c r="AL30" s="25">
        <f>SUM(AL10:AL28)</f>
        <v>100.00000000000001</v>
      </c>
      <c r="AM30" s="26">
        <f>+AK30/AH30-1</f>
        <v>-1.691421269442217E-3</v>
      </c>
      <c r="AN30" s="24">
        <f>+AN19+AN21+AN22+AN23+AN25+AN26+AN24+AN27</f>
        <v>21132063.167984799</v>
      </c>
      <c r="AO30" s="25">
        <f>SUM(AO10:AO28)</f>
        <v>100.00000000000001</v>
      </c>
      <c r="AP30" s="26">
        <f>+AN30/AK30-1</f>
        <v>-4.3176677880756298E-3</v>
      </c>
      <c r="AQ30" s="24">
        <f>+AQ19+AQ21+AQ22+AQ23+AQ25+AQ26+AQ24+AQ27</f>
        <v>21025110.602627575</v>
      </c>
      <c r="AR30" s="25">
        <f>SUM(AR10:AR28)</f>
        <v>99.493884887116664</v>
      </c>
      <c r="AS30" s="26">
        <f>+AQ30/AN30-1</f>
        <v>-5.0611511288333189E-3</v>
      </c>
    </row>
    <row r="31" spans="1:45" x14ac:dyDescent="0.35">
      <c r="A31" s="16"/>
      <c r="B31" s="4"/>
      <c r="D31" s="4"/>
      <c r="G31" s="4"/>
      <c r="J31" s="4"/>
      <c r="M31" s="4"/>
      <c r="P31" s="9"/>
      <c r="S31" s="14"/>
      <c r="X31" s="14"/>
      <c r="Y31" s="9"/>
      <c r="AH31" s="4"/>
      <c r="AK31" s="14"/>
      <c r="AN31" s="14"/>
    </row>
    <row r="32" spans="1:45" x14ac:dyDescent="0.35">
      <c r="A32" s="1"/>
      <c r="B32" s="4"/>
      <c r="D32" s="9"/>
      <c r="F32" s="14"/>
      <c r="G32" s="14"/>
      <c r="J32" s="14"/>
      <c r="M32" s="9"/>
      <c r="P32" s="14"/>
      <c r="R32" s="14"/>
      <c r="S32" s="4"/>
      <c r="V32" s="4"/>
      <c r="Y32" s="9"/>
      <c r="AB32" s="4"/>
      <c r="AE32" s="4"/>
      <c r="AH32" s="4"/>
      <c r="AK32" s="14"/>
      <c r="AN32" s="14"/>
      <c r="AQ32" s="9"/>
    </row>
    <row r="33" spans="1:40" x14ac:dyDescent="0.35">
      <c r="A33" s="12" t="s">
        <v>39</v>
      </c>
      <c r="B33" s="4"/>
      <c r="J33" s="4"/>
      <c r="M33" s="4"/>
      <c r="P33" s="9"/>
      <c r="S33" s="4"/>
      <c r="V33" s="4"/>
      <c r="AB33" s="4"/>
      <c r="AE33" s="4"/>
      <c r="AH33" s="4"/>
      <c r="AK33" s="9"/>
      <c r="AN33" s="9"/>
    </row>
    <row r="34" spans="1:40" x14ac:dyDescent="0.35">
      <c r="A34" s="28" t="s">
        <v>43</v>
      </c>
      <c r="D34" s="4"/>
      <c r="G34" s="4"/>
      <c r="AB34" s="4"/>
      <c r="AH34" s="4"/>
    </row>
    <row r="35" spans="1:40" x14ac:dyDescent="0.35">
      <c r="A35" s="12"/>
      <c r="F35" s="4"/>
      <c r="G35" s="14"/>
      <c r="J35" s="4"/>
      <c r="M35" s="4"/>
      <c r="S35" s="4"/>
      <c r="W35" s="4"/>
      <c r="AE35" s="4"/>
      <c r="AH35" s="4"/>
      <c r="AK35" s="14"/>
      <c r="AN35" s="14"/>
    </row>
    <row r="36" spans="1:40" x14ac:dyDescent="0.35">
      <c r="A36" s="1" t="s">
        <v>23</v>
      </c>
      <c r="D36" s="4"/>
      <c r="F36" s="4"/>
      <c r="G36" s="4"/>
      <c r="J36" s="4"/>
      <c r="M36" s="4"/>
      <c r="P36" s="4"/>
      <c r="S36" s="4"/>
      <c r="V36" s="4"/>
      <c r="W36" s="4"/>
      <c r="Y36" s="4"/>
      <c r="AB36" s="14"/>
    </row>
    <row r="37" spans="1:40" x14ac:dyDescent="0.35">
      <c r="A37" s="29" t="s">
        <v>24</v>
      </c>
      <c r="F37" s="4"/>
      <c r="G37" s="4"/>
      <c r="J37" s="14"/>
      <c r="M37" s="14"/>
      <c r="P37" s="14"/>
      <c r="S37" s="14"/>
      <c r="W37" s="14"/>
      <c r="AE37" s="14"/>
      <c r="AH37" s="14"/>
    </row>
    <row r="38" spans="1:40" x14ac:dyDescent="0.35">
      <c r="A38" s="28"/>
      <c r="D38" s="14"/>
      <c r="F38" s="4"/>
      <c r="J38" s="14"/>
      <c r="M38" s="14"/>
      <c r="P38" s="14"/>
      <c r="S38" s="14"/>
      <c r="W38" s="14"/>
      <c r="AH38" s="14"/>
    </row>
    <row r="39" spans="1:40" x14ac:dyDescent="0.35">
      <c r="F39" s="4"/>
      <c r="G39" s="14"/>
      <c r="Y39" s="14"/>
    </row>
    <row r="40" spans="1:40" x14ac:dyDescent="0.35">
      <c r="D40" s="2" t="s">
        <v>20</v>
      </c>
      <c r="P40" s="4"/>
      <c r="S40" s="9"/>
      <c r="W40" s="9"/>
    </row>
    <row r="41" spans="1:40" x14ac:dyDescent="0.35">
      <c r="T41" s="4"/>
      <c r="X41" s="4"/>
    </row>
    <row r="42" spans="1:40" x14ac:dyDescent="0.35">
      <c r="P42" s="14"/>
      <c r="T42" s="4"/>
      <c r="X42" s="4"/>
    </row>
    <row r="43" spans="1:40" x14ac:dyDescent="0.35">
      <c r="T43" s="4"/>
      <c r="X43" s="4"/>
    </row>
    <row r="46" spans="1:40" x14ac:dyDescent="0.35">
      <c r="X46" s="4"/>
    </row>
    <row r="47" spans="1:40" x14ac:dyDescent="0.35">
      <c r="X47" s="4"/>
    </row>
    <row r="48" spans="1:40" x14ac:dyDescent="0.35">
      <c r="X48" s="4"/>
    </row>
    <row r="49" spans="24:24" x14ac:dyDescent="0.35">
      <c r="X49" s="4"/>
    </row>
    <row r="50" spans="24:24" x14ac:dyDescent="0.35">
      <c r="X50" s="4"/>
    </row>
  </sheetData>
  <mergeCells count="4">
    <mergeCell ref="A3:AM3"/>
    <mergeCell ref="A4:AM4"/>
    <mergeCell ref="A5:AM5"/>
    <mergeCell ref="A6:AM6"/>
  </mergeCells>
  <hyperlinks>
    <hyperlink ref="A37" r:id="rId1" xr:uid="{2262A4F8-E8AA-44F5-AB9E-246AC2236278}"/>
  </hyperlinks>
  <pageMargins left="0.70866141732283472" right="0.70866141732283472" top="0.74803149606299213" bottom="0.74803149606299213" header="0.31496062992125984" footer="0.31496062992125984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6BE47BE2A470D4295CBEAFE13A3A018" ma:contentTypeVersion="12" ma:contentTypeDescription="Crear nuevo documento." ma:contentTypeScope="" ma:versionID="b136c7cef6e0a77eae04b40db2246a01">
  <xsd:schema xmlns:xsd="http://www.w3.org/2001/XMLSchema" xmlns:xs="http://www.w3.org/2001/XMLSchema" xmlns:p="http://schemas.microsoft.com/office/2006/metadata/properties" xmlns:ns3="f8d78148-4387-4513-809a-a1c4a9be36f6" xmlns:ns4="1828e985-bf61-4a18-805b-b2c424da50ad" targetNamespace="http://schemas.microsoft.com/office/2006/metadata/properties" ma:root="true" ma:fieldsID="82a1214c6b5b8eaefb178c3fa696661a" ns3:_="" ns4:_="">
    <xsd:import namespace="f8d78148-4387-4513-809a-a1c4a9be36f6"/>
    <xsd:import namespace="1828e985-bf61-4a18-805b-b2c424da50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78148-4387-4513-809a-a1c4a9be36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8e985-bf61-4a18-805b-b2c424da50a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E4B49A-FB77-4A9C-82B0-43D4FBB88907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1828e985-bf61-4a18-805b-b2c424da50ad"/>
    <ds:schemaRef ds:uri="f8d78148-4387-4513-809a-a1c4a9be36f6"/>
  </ds:schemaRefs>
</ds:datastoreItem>
</file>

<file path=customXml/itemProps2.xml><?xml version="1.0" encoding="utf-8"?>
<ds:datastoreItem xmlns:ds="http://schemas.openxmlformats.org/officeDocument/2006/customXml" ds:itemID="{3127FF6E-1CB5-41F7-ABFD-64CA285DF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D0300D-80EE-4A72-B0A0-F0B086CA5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78148-4387-4513-809a-a1c4a9be36f6"/>
    <ds:schemaRef ds:uri="1828e985-bf61-4a18-805b-b2c424da50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 por Instrumento</vt:lpstr>
      <vt:lpstr>'DI por Instrumento'!Área_de_impresión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Beatriz Hernandez Hernandez</dc:creator>
  <cp:lastModifiedBy>Karen Rojas Madrigal</cp:lastModifiedBy>
  <cp:lastPrinted>2014-02-20T14:43:06Z</cp:lastPrinted>
  <dcterms:created xsi:type="dcterms:W3CDTF">2010-05-21T22:05:46Z</dcterms:created>
  <dcterms:modified xsi:type="dcterms:W3CDTF">2024-03-21T20:20:36Z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0x010100E6BE47BE2A470D4295CBEAFE13A3A018</vt:lpwstr>
  </property>
</Properties>
</file>