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haciendacr-my.sharepoint.com/personal/corralesra_hacienda_go_cr/Documents/DCP/Estadisticas Portal DCP/2025/Febrero/"/>
    </mc:Choice>
  </mc:AlternateContent>
  <xr:revisionPtr revIDLastSave="7" documentId="13_ncr:1_{E29B34D7-68D7-4F9F-972B-208887F3DD30}" xr6:coauthVersionLast="47" xr6:coauthVersionMax="47" xr10:uidLastSave="{282027D1-BD44-445A-B8DA-63C53AE63815}"/>
  <bookViews>
    <workbookView xWindow="-108" yWindow="-108" windowWidth="23256" windowHeight="12456" xr2:uid="{00000000-000D-0000-FFFF-FFFF00000000}"/>
  </bookViews>
  <sheets>
    <sheet name="DI por Instrumento" sheetId="5" r:id="rId1"/>
  </sheets>
  <definedNames>
    <definedName name="_xlnm.Print_Area" localSheetId="0">'DI por Instrumento'!$A$1:$A$38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Z30" i="5" l="1"/>
  <c r="CB30" i="5"/>
  <c r="CB11" i="5"/>
  <c r="CB12" i="5"/>
  <c r="CB13" i="5"/>
  <c r="CB14" i="5"/>
  <c r="CB15" i="5"/>
  <c r="CB16" i="5"/>
  <c r="CB17" i="5"/>
  <c r="CB18" i="5"/>
  <c r="CB20" i="5"/>
  <c r="CB21" i="5"/>
  <c r="CB22" i="5"/>
  <c r="CB23" i="5"/>
  <c r="CB24" i="5"/>
  <c r="CB25" i="5"/>
  <c r="CB26" i="5"/>
  <c r="CB10" i="5"/>
  <c r="CB27" i="5"/>
  <c r="CC11" i="5"/>
  <c r="CC12" i="5"/>
  <c r="CC13" i="5"/>
  <c r="CC15" i="5"/>
  <c r="CC16" i="5"/>
  <c r="CC17" i="5"/>
  <c r="CC19" i="5"/>
  <c r="CC21" i="5"/>
  <c r="CC22" i="5"/>
  <c r="CC23" i="5"/>
  <c r="CC27" i="5"/>
  <c r="CB28" i="5" l="1"/>
  <c r="CA19" i="5"/>
  <c r="CA30" i="5" s="1"/>
  <c r="CC30" i="5" s="1"/>
  <c r="CC10" i="5"/>
  <c r="BY27" i="5"/>
  <c r="BY23" i="5"/>
  <c r="BY22" i="5"/>
  <c r="BY21" i="5"/>
  <c r="BY17" i="5"/>
  <c r="BY16" i="5"/>
  <c r="BY15" i="5"/>
  <c r="BY13" i="5"/>
  <c r="BY12" i="5"/>
  <c r="BY11" i="5"/>
  <c r="BY10" i="5"/>
  <c r="BV27" i="5"/>
  <c r="BV23" i="5"/>
  <c r="BV22" i="5"/>
  <c r="BV21" i="5"/>
  <c r="BV17" i="5"/>
  <c r="BV16" i="5"/>
  <c r="BV15" i="5"/>
  <c r="BV13" i="5"/>
  <c r="BV12" i="5"/>
  <c r="BV11" i="5"/>
  <c r="BV10" i="5"/>
  <c r="BZ27" i="5"/>
  <c r="BZ23" i="5"/>
  <c r="BZ22" i="5"/>
  <c r="BZ21" i="5"/>
  <c r="BZ11" i="5"/>
  <c r="BZ12" i="5"/>
  <c r="BZ13" i="5"/>
  <c r="BZ15" i="5"/>
  <c r="BZ16" i="5"/>
  <c r="BZ17" i="5"/>
  <c r="BZ10" i="5"/>
  <c r="BX19" i="5" l="1"/>
  <c r="BW27" i="5"/>
  <c r="BW23" i="5"/>
  <c r="BW22" i="5"/>
  <c r="BW21" i="5"/>
  <c r="BU19" i="5"/>
  <c r="BW17" i="5"/>
  <c r="BW16" i="5"/>
  <c r="BW15" i="5"/>
  <c r="BW13" i="5"/>
  <c r="BW12" i="5"/>
  <c r="BW11" i="5"/>
  <c r="BW10" i="5"/>
  <c r="BT22" i="5"/>
  <c r="BT23" i="5"/>
  <c r="BT11" i="5"/>
  <c r="BT12" i="5"/>
  <c r="BT13" i="5"/>
  <c r="BT15" i="5"/>
  <c r="BT16" i="5"/>
  <c r="BT17" i="5"/>
  <c r="BU30" i="5" l="1"/>
  <c r="BX30" i="5"/>
  <c r="BT27" i="5"/>
  <c r="BT21" i="5"/>
  <c r="BR19" i="5"/>
  <c r="BW19" i="5" s="1"/>
  <c r="BT10" i="5"/>
  <c r="BQ27" i="5"/>
  <c r="BQ23" i="5"/>
  <c r="BQ22" i="5"/>
  <c r="BQ21" i="5"/>
  <c r="BO19" i="5"/>
  <c r="BO30" i="5" s="1"/>
  <c r="BP17" i="5" s="1"/>
  <c r="BQ17" i="5"/>
  <c r="BQ16" i="5"/>
  <c r="BQ15" i="5"/>
  <c r="BQ13" i="5"/>
  <c r="BQ12" i="5"/>
  <c r="BQ11" i="5"/>
  <c r="BQ10" i="5"/>
  <c r="BN22" i="5"/>
  <c r="BN23" i="5"/>
  <c r="BP13" i="5" l="1"/>
  <c r="BP22" i="5"/>
  <c r="BP11" i="5"/>
  <c r="BP15" i="5"/>
  <c r="BP12" i="5"/>
  <c r="BP27" i="5"/>
  <c r="BP16" i="5"/>
  <c r="BT19" i="5"/>
  <c r="BP21" i="5"/>
  <c r="BP10" i="5"/>
  <c r="BP23" i="5"/>
  <c r="BR30" i="5"/>
  <c r="BW30" i="5" s="1"/>
  <c r="BN27" i="5"/>
  <c r="BN21" i="5"/>
  <c r="BL19" i="5"/>
  <c r="BN17" i="5"/>
  <c r="BN16" i="5"/>
  <c r="BN15" i="5"/>
  <c r="BN13" i="5"/>
  <c r="BN12" i="5"/>
  <c r="BN11" i="5"/>
  <c r="BN10" i="5"/>
  <c r="BK27" i="5"/>
  <c r="BK23" i="5"/>
  <c r="BK22" i="5"/>
  <c r="BK21" i="5"/>
  <c r="BI19" i="5"/>
  <c r="BK17" i="5"/>
  <c r="BK16" i="5"/>
  <c r="BK15" i="5"/>
  <c r="BK13" i="5"/>
  <c r="BK12" i="5"/>
  <c r="BK11" i="5"/>
  <c r="BK10" i="5"/>
  <c r="BN19" i="5" l="1"/>
  <c r="BQ19" i="5"/>
  <c r="BT30" i="5"/>
  <c r="BS23" i="5"/>
  <c r="BS13" i="5"/>
  <c r="BS22" i="5"/>
  <c r="BS10" i="5"/>
  <c r="BS21" i="5"/>
  <c r="BS27" i="5"/>
  <c r="BS16" i="5"/>
  <c r="BS15" i="5"/>
  <c r="BS17" i="5"/>
  <c r="BS12" i="5"/>
  <c r="BS11" i="5"/>
  <c r="BL30" i="5"/>
  <c r="BI30" i="5"/>
  <c r="BH27" i="5"/>
  <c r="BH25" i="5"/>
  <c r="BH23" i="5"/>
  <c r="BH22" i="5"/>
  <c r="BH21" i="5"/>
  <c r="BF19" i="5"/>
  <c r="BF30" i="5" s="1"/>
  <c r="BH17" i="5"/>
  <c r="BH16" i="5"/>
  <c r="BH15" i="5"/>
  <c r="BH13" i="5"/>
  <c r="BH12" i="5"/>
  <c r="BH11" i="5"/>
  <c r="BH10" i="5"/>
  <c r="BE11" i="5"/>
  <c r="BE12" i="5"/>
  <c r="BE13" i="5"/>
  <c r="BE15" i="5"/>
  <c r="BE16" i="5"/>
  <c r="BE17" i="5"/>
  <c r="BE21" i="5"/>
  <c r="BE22" i="5"/>
  <c r="BE23" i="5"/>
  <c r="BE25" i="5"/>
  <c r="BE27" i="5"/>
  <c r="BE10" i="5"/>
  <c r="BB11" i="5"/>
  <c r="BB12" i="5"/>
  <c r="BB13" i="5"/>
  <c r="BB15" i="5"/>
  <c r="BB16" i="5"/>
  <c r="BB17" i="5"/>
  <c r="BB21" i="5"/>
  <c r="BB22" i="5"/>
  <c r="BB23" i="5"/>
  <c r="BB25" i="5"/>
  <c r="BB27" i="5"/>
  <c r="BB10" i="5"/>
  <c r="AZ19" i="5"/>
  <c r="BC19" i="5"/>
  <c r="BE19" i="5" s="1"/>
  <c r="BV28" i="5" l="1"/>
  <c r="BV26" i="5"/>
  <c r="BV25" i="5"/>
  <c r="BV20" i="5"/>
  <c r="BV24" i="5"/>
  <c r="BV14" i="5"/>
  <c r="BV30" i="5" s="1"/>
  <c r="BV18" i="5"/>
  <c r="BY28" i="5"/>
  <c r="BY26" i="5"/>
  <c r="BY25" i="5"/>
  <c r="BY20" i="5"/>
  <c r="BY24" i="5"/>
  <c r="BY14" i="5"/>
  <c r="BY18" i="5"/>
  <c r="BJ27" i="5"/>
  <c r="BP24" i="5"/>
  <c r="BS20" i="5"/>
  <c r="BP28" i="5"/>
  <c r="BP20" i="5"/>
  <c r="BJ28" i="5"/>
  <c r="BS14" i="5"/>
  <c r="BS26" i="5"/>
  <c r="BS28" i="5"/>
  <c r="BS18" i="5"/>
  <c r="BP26" i="5"/>
  <c r="BP18" i="5"/>
  <c r="BP25" i="5"/>
  <c r="BS25" i="5"/>
  <c r="BJ18" i="5"/>
  <c r="BS24" i="5"/>
  <c r="BP14" i="5"/>
  <c r="BJ20" i="5"/>
  <c r="BM25" i="5"/>
  <c r="BG16" i="5"/>
  <c r="BG25" i="5"/>
  <c r="BM24" i="5"/>
  <c r="BM14" i="5"/>
  <c r="BG17" i="5"/>
  <c r="BG26" i="5"/>
  <c r="BG27" i="5"/>
  <c r="BG11" i="5"/>
  <c r="BG28" i="5"/>
  <c r="BM28" i="5"/>
  <c r="BG21" i="5"/>
  <c r="BG24" i="5"/>
  <c r="BG18" i="5"/>
  <c r="BM20" i="5"/>
  <c r="BG20" i="5"/>
  <c r="BG12" i="5"/>
  <c r="BG10" i="5"/>
  <c r="BM18" i="5"/>
  <c r="BG13" i="5"/>
  <c r="BG22" i="5"/>
  <c r="BM27" i="5"/>
  <c r="BJ14" i="5"/>
  <c r="BG14" i="5"/>
  <c r="BG23" i="5"/>
  <c r="BM26" i="5"/>
  <c r="BG15" i="5"/>
  <c r="BK19" i="5"/>
  <c r="BK30" i="5"/>
  <c r="BJ12" i="5"/>
  <c r="BJ16" i="5"/>
  <c r="BJ17" i="5"/>
  <c r="BJ15" i="5"/>
  <c r="BJ13" i="5"/>
  <c r="BJ11" i="5"/>
  <c r="BJ10" i="5"/>
  <c r="BN30" i="5"/>
  <c r="BJ24" i="5"/>
  <c r="BM23" i="5"/>
  <c r="BM10" i="5"/>
  <c r="BJ25" i="5"/>
  <c r="BM21" i="5"/>
  <c r="BM16" i="5"/>
  <c r="BJ26" i="5"/>
  <c r="BJ21" i="5"/>
  <c r="BM17" i="5"/>
  <c r="BM15" i="5"/>
  <c r="BM11" i="5"/>
  <c r="BJ22" i="5"/>
  <c r="BM12" i="5"/>
  <c r="BJ23" i="5"/>
  <c r="BM22" i="5"/>
  <c r="BM13" i="5"/>
  <c r="BQ30" i="5"/>
  <c r="BH19" i="5"/>
  <c r="AZ30" i="5"/>
  <c r="AY11" i="5"/>
  <c r="AY12" i="5"/>
  <c r="AY13" i="5"/>
  <c r="AY15" i="5"/>
  <c r="AY16" i="5"/>
  <c r="AY17" i="5"/>
  <c r="AY21" i="5"/>
  <c r="AY22" i="5"/>
  <c r="AY23" i="5"/>
  <c r="AY25" i="5"/>
  <c r="AY27" i="5"/>
  <c r="AY10" i="5"/>
  <c r="AX21" i="5"/>
  <c r="AX22" i="5"/>
  <c r="AX26" i="5"/>
  <c r="AW19" i="5"/>
  <c r="AW30" i="5" s="1"/>
  <c r="AX23" i="5" s="1"/>
  <c r="AV11" i="5"/>
  <c r="AV12" i="5"/>
  <c r="AV13" i="5"/>
  <c r="AV15" i="5"/>
  <c r="AV16" i="5"/>
  <c r="AV17" i="5"/>
  <c r="AV21" i="5"/>
  <c r="AV22" i="5"/>
  <c r="AV23" i="5"/>
  <c r="AV25" i="5"/>
  <c r="AV27" i="5"/>
  <c r="AV10" i="5"/>
  <c r="AT19" i="5"/>
  <c r="AT30" i="5" s="1"/>
  <c r="AU14" i="5" s="1"/>
  <c r="AS11" i="5"/>
  <c r="AS12" i="5"/>
  <c r="AS13" i="5"/>
  <c r="AS15" i="5"/>
  <c r="AS16" i="5"/>
  <c r="AS17" i="5"/>
  <c r="AS21" i="5"/>
  <c r="AS22" i="5"/>
  <c r="AS23" i="5"/>
  <c r="AS25" i="5"/>
  <c r="AS27" i="5"/>
  <c r="BS30" i="5" l="1"/>
  <c r="BY30" i="5"/>
  <c r="BG30" i="5"/>
  <c r="AX17" i="5"/>
  <c r="AX13" i="5"/>
  <c r="AX12" i="5"/>
  <c r="BJ30" i="5"/>
  <c r="BM30" i="5"/>
  <c r="BA23" i="5"/>
  <c r="BA12" i="5"/>
  <c r="BA11" i="5"/>
  <c r="BB30" i="5"/>
  <c r="BA17" i="5"/>
  <c r="BA16" i="5"/>
  <c r="BA22" i="5"/>
  <c r="BA28" i="5"/>
  <c r="BA24" i="5"/>
  <c r="BA21" i="5"/>
  <c r="BA10" i="5"/>
  <c r="BA20" i="5"/>
  <c r="BA27" i="5"/>
  <c r="BA26" i="5"/>
  <c r="BA13" i="5"/>
  <c r="BA25" i="5"/>
  <c r="BA15" i="5"/>
  <c r="BP30" i="5"/>
  <c r="BB19" i="5"/>
  <c r="AX15" i="5"/>
  <c r="AX24" i="5"/>
  <c r="AX14" i="5"/>
  <c r="AX11" i="5"/>
  <c r="AX20" i="5"/>
  <c r="AY19" i="5"/>
  <c r="AX10" i="5"/>
  <c r="AX27" i="5"/>
  <c r="AX18" i="5"/>
  <c r="AX16" i="5"/>
  <c r="AX25" i="5"/>
  <c r="AU22" i="5"/>
  <c r="AU13" i="5"/>
  <c r="AU21" i="5"/>
  <c r="AU10" i="5"/>
  <c r="AU20" i="5"/>
  <c r="AU11" i="5"/>
  <c r="AU12" i="5"/>
  <c r="BC30" i="5"/>
  <c r="BH30" i="5" s="1"/>
  <c r="AU28" i="5"/>
  <c r="AU18" i="5"/>
  <c r="AU25" i="5"/>
  <c r="AU27" i="5"/>
  <c r="AU17" i="5"/>
  <c r="AU26" i="5"/>
  <c r="AU16" i="5"/>
  <c r="AU24" i="5"/>
  <c r="AU15" i="5"/>
  <c r="AU23" i="5"/>
  <c r="AQ19" i="5"/>
  <c r="AS10" i="5"/>
  <c r="AP27" i="5"/>
  <c r="AP25" i="5"/>
  <c r="AP23" i="5"/>
  <c r="AP22" i="5"/>
  <c r="AN19" i="5"/>
  <c r="AN30" i="5" s="1"/>
  <c r="AP17" i="5"/>
  <c r="AP16" i="5"/>
  <c r="AP15" i="5"/>
  <c r="AP13" i="5"/>
  <c r="AP12" i="5"/>
  <c r="AP11" i="5"/>
  <c r="AP10" i="5"/>
  <c r="AM11" i="5"/>
  <c r="AM12" i="5"/>
  <c r="AM13" i="5"/>
  <c r="AM15" i="5"/>
  <c r="AM16" i="5"/>
  <c r="AM17" i="5"/>
  <c r="AM22" i="5"/>
  <c r="AM23" i="5"/>
  <c r="AM25" i="5"/>
  <c r="AM27" i="5"/>
  <c r="BA18" i="5" l="1"/>
  <c r="BE30" i="5"/>
  <c r="BA14" i="5"/>
  <c r="AX28" i="5"/>
  <c r="AX30" i="5" s="1"/>
  <c r="BD17" i="5"/>
  <c r="BD26" i="5"/>
  <c r="BD18" i="5"/>
  <c r="BD27" i="5"/>
  <c r="BD11" i="5"/>
  <c r="BD20" i="5"/>
  <c r="BD28" i="5"/>
  <c r="BD12" i="5"/>
  <c r="BD21" i="5"/>
  <c r="BD10" i="5"/>
  <c r="BD13" i="5"/>
  <c r="BD22" i="5"/>
  <c r="BD15" i="5"/>
  <c r="BD14" i="5"/>
  <c r="BD23" i="5"/>
  <c r="BD24" i="5"/>
  <c r="BD16" i="5"/>
  <c r="BD25" i="5"/>
  <c r="AU30" i="5"/>
  <c r="AQ30" i="5"/>
  <c r="AY30" i="5" s="1"/>
  <c r="AV19" i="5"/>
  <c r="AO27" i="5"/>
  <c r="AO21" i="5"/>
  <c r="AO10" i="5"/>
  <c r="AO17" i="5"/>
  <c r="AO22" i="5"/>
  <c r="AO13" i="5"/>
  <c r="AO15" i="5"/>
  <c r="AO14" i="5"/>
  <c r="AO12" i="5"/>
  <c r="AO20" i="5"/>
  <c r="AO11" i="5"/>
  <c r="AO18" i="5"/>
  <c r="AO23" i="5"/>
  <c r="AO26" i="5"/>
  <c r="AO25" i="5"/>
  <c r="AO16" i="5"/>
  <c r="AO24" i="5"/>
  <c r="AG11" i="5"/>
  <c r="AG12" i="5"/>
  <c r="AG13" i="5"/>
  <c r="AG15" i="5"/>
  <c r="AG16" i="5"/>
  <c r="AG17" i="5"/>
  <c r="AG21" i="5"/>
  <c r="AG22" i="5"/>
  <c r="AG23" i="5"/>
  <c r="AG25" i="5"/>
  <c r="AG27" i="5"/>
  <c r="AD11" i="5"/>
  <c r="AD12" i="5"/>
  <c r="AD13" i="5"/>
  <c r="AD15" i="5"/>
  <c r="AD16" i="5"/>
  <c r="AD17" i="5"/>
  <c r="AD22" i="5"/>
  <c r="AD23" i="5"/>
  <c r="AD25" i="5"/>
  <c r="AD27" i="5"/>
  <c r="L24" i="5"/>
  <c r="L25" i="5"/>
  <c r="BA30" i="5" l="1"/>
  <c r="AR12" i="5"/>
  <c r="AR21" i="5"/>
  <c r="AR13" i="5"/>
  <c r="AR22" i="5"/>
  <c r="AR14" i="5"/>
  <c r="AR23" i="5"/>
  <c r="AR15" i="5"/>
  <c r="AR24" i="5"/>
  <c r="AR16" i="5"/>
  <c r="AR26" i="5"/>
  <c r="AR25" i="5"/>
  <c r="AR28" i="5"/>
  <c r="AR17" i="5"/>
  <c r="AR27" i="5"/>
  <c r="AR18" i="5"/>
  <c r="AR11" i="5"/>
  <c r="AR20" i="5"/>
  <c r="AR10" i="5"/>
  <c r="AS30" i="5"/>
  <c r="AV30" i="5"/>
  <c r="BD30" i="5"/>
  <c r="AO30" i="5"/>
  <c r="U22" i="5"/>
  <c r="U23" i="5"/>
  <c r="U25" i="5"/>
  <c r="U27" i="5"/>
  <c r="AR30" i="5" l="1"/>
  <c r="AD10" i="5"/>
  <c r="AA27" i="5" l="1"/>
  <c r="AA23" i="5"/>
  <c r="AA22" i="5"/>
  <c r="AA21" i="5"/>
  <c r="AA17" i="5"/>
  <c r="AA16" i="5"/>
  <c r="AA15" i="5"/>
  <c r="AA13" i="5"/>
  <c r="AA12" i="5"/>
  <c r="AA11" i="5"/>
  <c r="AA10" i="5"/>
  <c r="Y19" i="5"/>
  <c r="Y30" i="5" l="1"/>
  <c r="X27" i="5"/>
  <c r="X22" i="5"/>
  <c r="X23" i="5"/>
  <c r="Z27" i="5" l="1"/>
  <c r="Z25" i="5"/>
  <c r="Z24" i="5"/>
  <c r="Z21" i="5"/>
  <c r="Z18" i="5"/>
  <c r="Z10" i="5"/>
  <c r="Z17" i="5"/>
  <c r="Z16" i="5"/>
  <c r="Z23" i="5"/>
  <c r="Z22" i="5"/>
  <c r="Z13" i="5"/>
  <c r="Z12" i="5"/>
  <c r="Z11" i="5"/>
  <c r="Z15" i="5"/>
  <c r="Z14" i="5"/>
  <c r="Z30" i="5" l="1"/>
  <c r="R24" i="5"/>
  <c r="O24" i="5"/>
  <c r="O11" i="5" l="1"/>
  <c r="O12" i="5"/>
  <c r="O13" i="5"/>
  <c r="O15" i="5"/>
  <c r="O16" i="5"/>
  <c r="O17" i="5"/>
  <c r="O21" i="5"/>
  <c r="O22" i="5"/>
  <c r="O23" i="5"/>
  <c r="O27" i="5"/>
  <c r="L27" i="5" l="1"/>
  <c r="AJ27" i="5" l="1"/>
  <c r="R27" i="5"/>
  <c r="I27" i="5"/>
  <c r="AJ23" i="5"/>
  <c r="R23" i="5"/>
  <c r="L23" i="5"/>
  <c r="I23" i="5"/>
  <c r="F23" i="5"/>
  <c r="AJ22" i="5"/>
  <c r="R22" i="5"/>
  <c r="L22" i="5"/>
  <c r="I22" i="5"/>
  <c r="F22" i="5"/>
  <c r="AJ21" i="5"/>
  <c r="L21" i="5"/>
  <c r="I21" i="5"/>
  <c r="F21" i="5"/>
  <c r="AK19" i="5"/>
  <c r="AH19" i="5"/>
  <c r="AH30" i="5" s="1"/>
  <c r="AI26" i="5" s="1"/>
  <c r="AE19" i="5"/>
  <c r="AB19" i="5"/>
  <c r="V19" i="5"/>
  <c r="V30" i="5" s="1"/>
  <c r="S19" i="5"/>
  <c r="S30" i="5" s="1"/>
  <c r="P19" i="5"/>
  <c r="P30" i="5" s="1"/>
  <c r="M19" i="5"/>
  <c r="M30" i="5" s="1"/>
  <c r="N26" i="5" s="1"/>
  <c r="J19" i="5"/>
  <c r="J30" i="5" s="1"/>
  <c r="K26" i="5" s="1"/>
  <c r="G19" i="5"/>
  <c r="D19" i="5"/>
  <c r="D30" i="5" s="1"/>
  <c r="E26" i="5" s="1"/>
  <c r="B19" i="5"/>
  <c r="B30" i="5" s="1"/>
  <c r="C26" i="5" s="1"/>
  <c r="AJ17" i="5"/>
  <c r="X17" i="5"/>
  <c r="U17" i="5"/>
  <c r="R17" i="5"/>
  <c r="L17" i="5"/>
  <c r="I17" i="5"/>
  <c r="F17" i="5"/>
  <c r="AJ16" i="5"/>
  <c r="X16" i="5"/>
  <c r="U16" i="5"/>
  <c r="R16" i="5"/>
  <c r="L16" i="5"/>
  <c r="I16" i="5"/>
  <c r="F16" i="5"/>
  <c r="AJ15" i="5"/>
  <c r="X15" i="5"/>
  <c r="U15" i="5"/>
  <c r="R15" i="5"/>
  <c r="L15" i="5"/>
  <c r="I15" i="5"/>
  <c r="F15" i="5"/>
  <c r="AJ13" i="5"/>
  <c r="X13" i="5"/>
  <c r="U13" i="5"/>
  <c r="R13" i="5"/>
  <c r="L13" i="5"/>
  <c r="I13" i="5"/>
  <c r="F13" i="5"/>
  <c r="AJ12" i="5"/>
  <c r="X12" i="5"/>
  <c r="U12" i="5"/>
  <c r="R12" i="5"/>
  <c r="L12" i="5"/>
  <c r="I12" i="5"/>
  <c r="F12" i="5"/>
  <c r="AJ11" i="5"/>
  <c r="X11" i="5"/>
  <c r="U11" i="5"/>
  <c r="R11" i="5"/>
  <c r="L11" i="5"/>
  <c r="I11" i="5"/>
  <c r="F11" i="5"/>
  <c r="AM10" i="5"/>
  <c r="AJ10" i="5"/>
  <c r="AG10" i="5"/>
  <c r="X10" i="5"/>
  <c r="U10" i="5"/>
  <c r="R10" i="5"/>
  <c r="O10" i="5"/>
  <c r="L10" i="5"/>
  <c r="I10" i="5"/>
  <c r="F10" i="5"/>
  <c r="AG19" i="5" l="1"/>
  <c r="AE30" i="5"/>
  <c r="AF26" i="5" s="1"/>
  <c r="AK30" i="5"/>
  <c r="AM19" i="5"/>
  <c r="AP19" i="5"/>
  <c r="G30" i="5"/>
  <c r="H26" i="5" s="1"/>
  <c r="Q26" i="5"/>
  <c r="T24" i="5"/>
  <c r="T25" i="5"/>
  <c r="T26" i="5"/>
  <c r="T22" i="5"/>
  <c r="T23" i="5"/>
  <c r="AA19" i="5"/>
  <c r="W21" i="5"/>
  <c r="AB30" i="5"/>
  <c r="T21" i="5"/>
  <c r="Q21" i="5"/>
  <c r="T27" i="5"/>
  <c r="C18" i="5"/>
  <c r="C27" i="5"/>
  <c r="C22" i="5"/>
  <c r="C23" i="5"/>
  <c r="C16" i="5"/>
  <c r="C11" i="5"/>
  <c r="C20" i="5"/>
  <c r="C15" i="5"/>
  <c r="C12" i="5"/>
  <c r="C21" i="5"/>
  <c r="C14" i="5"/>
  <c r="C24" i="5"/>
  <c r="C13" i="5"/>
  <c r="C17" i="5"/>
  <c r="C25" i="5"/>
  <c r="E17" i="5"/>
  <c r="E18" i="5"/>
  <c r="E27" i="5"/>
  <c r="E11" i="5"/>
  <c r="E20" i="5"/>
  <c r="E21" i="5"/>
  <c r="E14" i="5"/>
  <c r="E25" i="5"/>
  <c r="E12" i="5"/>
  <c r="E13" i="5"/>
  <c r="E15" i="5"/>
  <c r="E16" i="5"/>
  <c r="E22" i="5"/>
  <c r="E24" i="5"/>
  <c r="E23" i="5"/>
  <c r="O30" i="5"/>
  <c r="N24" i="5"/>
  <c r="K18" i="5"/>
  <c r="K27" i="5"/>
  <c r="K16" i="5"/>
  <c r="K11" i="5"/>
  <c r="K20" i="5"/>
  <c r="K12" i="5"/>
  <c r="K21" i="5"/>
  <c r="K17" i="5"/>
  <c r="K13" i="5"/>
  <c r="K22" i="5"/>
  <c r="K14" i="5"/>
  <c r="K23" i="5"/>
  <c r="K24" i="5"/>
  <c r="K25" i="5"/>
  <c r="K15" i="5"/>
  <c r="Q24" i="5"/>
  <c r="Q27" i="5"/>
  <c r="AI16" i="5"/>
  <c r="AI10" i="5"/>
  <c r="AI14" i="5"/>
  <c r="AI12" i="5"/>
  <c r="AJ19" i="5"/>
  <c r="Q17" i="5"/>
  <c r="Q18" i="5"/>
  <c r="R19" i="5"/>
  <c r="K10" i="5"/>
  <c r="E10" i="5"/>
  <c r="E28" i="5"/>
  <c r="AM30" i="5"/>
  <c r="AL10" i="5"/>
  <c r="AF15" i="5"/>
  <c r="AF10" i="5"/>
  <c r="AF18" i="5"/>
  <c r="AF23" i="5"/>
  <c r="AF22" i="5"/>
  <c r="AF17" i="5"/>
  <c r="AF13" i="5"/>
  <c r="N22" i="5"/>
  <c r="N21" i="5"/>
  <c r="N10" i="5"/>
  <c r="N17" i="5"/>
  <c r="N13" i="5"/>
  <c r="N27" i="5"/>
  <c r="N25" i="5"/>
  <c r="N16" i="5"/>
  <c r="N12" i="5"/>
  <c r="N15" i="5"/>
  <c r="N11" i="5"/>
  <c r="N23" i="5"/>
  <c r="T15" i="5"/>
  <c r="T11" i="5"/>
  <c r="T10" i="5"/>
  <c r="U30" i="5"/>
  <c r="T14" i="5"/>
  <c r="T17" i="5"/>
  <c r="T13" i="5"/>
  <c r="T12" i="5"/>
  <c r="T16" i="5"/>
  <c r="AI11" i="5"/>
  <c r="AI15" i="5"/>
  <c r="Q22" i="5"/>
  <c r="R30" i="5"/>
  <c r="AI13" i="5"/>
  <c r="N14" i="5"/>
  <c r="AI17" i="5"/>
  <c r="AI25" i="5"/>
  <c r="Q10" i="5"/>
  <c r="Q14" i="5"/>
  <c r="I19" i="5"/>
  <c r="AI21" i="5"/>
  <c r="Q11" i="5"/>
  <c r="Q15" i="5"/>
  <c r="AI20" i="5"/>
  <c r="AI22" i="5"/>
  <c r="Q25" i="5"/>
  <c r="AI27" i="5"/>
  <c r="Q23" i="5"/>
  <c r="F30" i="5"/>
  <c r="Q12" i="5"/>
  <c r="Q16" i="5"/>
  <c r="AI18" i="5"/>
  <c r="AI23" i="5"/>
  <c r="AI24" i="5"/>
  <c r="Q13" i="5"/>
  <c r="L30" i="5" l="1"/>
  <c r="H25" i="5"/>
  <c r="AJ30" i="5"/>
  <c r="AF25" i="5"/>
  <c r="AF11" i="5"/>
  <c r="H15" i="5"/>
  <c r="AF12" i="5"/>
  <c r="AF27" i="5"/>
  <c r="AF16" i="5"/>
  <c r="AF30" i="5" s="1"/>
  <c r="AF21" i="5"/>
  <c r="H16" i="5"/>
  <c r="H13" i="5"/>
  <c r="AF14" i="5"/>
  <c r="AF24" i="5"/>
  <c r="H17" i="5"/>
  <c r="H22" i="5"/>
  <c r="H27" i="5"/>
  <c r="H12" i="5"/>
  <c r="H21" i="5"/>
  <c r="H23" i="5"/>
  <c r="H14" i="5"/>
  <c r="H20" i="5"/>
  <c r="H18" i="5"/>
  <c r="H11" i="5"/>
  <c r="AC15" i="5"/>
  <c r="AC24" i="5"/>
  <c r="AC17" i="5"/>
  <c r="AC22" i="5"/>
  <c r="AC14" i="5"/>
  <c r="AC16" i="5"/>
  <c r="AC25" i="5"/>
  <c r="AC26" i="5"/>
  <c r="AC10" i="5"/>
  <c r="AC18" i="5"/>
  <c r="AC27" i="5"/>
  <c r="AC11" i="5"/>
  <c r="AC20" i="5"/>
  <c r="AC12" i="5"/>
  <c r="AC21" i="5"/>
  <c r="AC13" i="5"/>
  <c r="AC23" i="5"/>
  <c r="AL15" i="5"/>
  <c r="AL24" i="5"/>
  <c r="AL22" i="5"/>
  <c r="AL16" i="5"/>
  <c r="AL25" i="5"/>
  <c r="AL17" i="5"/>
  <c r="AL26" i="5"/>
  <c r="AL18" i="5"/>
  <c r="AL27" i="5"/>
  <c r="AL14" i="5"/>
  <c r="AL11" i="5"/>
  <c r="AL20" i="5"/>
  <c r="AL13" i="5"/>
  <c r="AL12" i="5"/>
  <c r="AL21" i="5"/>
  <c r="AL23" i="5"/>
  <c r="AP30" i="5"/>
  <c r="I30" i="5"/>
  <c r="H10" i="5"/>
  <c r="X30" i="5"/>
  <c r="W14" i="5"/>
  <c r="W10" i="5"/>
  <c r="W25" i="5"/>
  <c r="W15" i="5"/>
  <c r="W17" i="5"/>
  <c r="W16" i="5"/>
  <c r="W26" i="5"/>
  <c r="W11" i="5"/>
  <c r="W23" i="5"/>
  <c r="W13" i="5"/>
  <c r="W24" i="5"/>
  <c r="W27" i="5"/>
  <c r="AA30" i="5"/>
  <c r="W12" i="5"/>
  <c r="W22" i="5"/>
  <c r="AG30" i="5"/>
  <c r="AD30" i="5"/>
  <c r="T30" i="5"/>
  <c r="E30" i="5"/>
  <c r="Q30" i="5"/>
  <c r="K30" i="5"/>
  <c r="AI30" i="5"/>
  <c r="C10" i="5"/>
  <c r="C30" i="5" s="1"/>
  <c r="N30" i="5"/>
  <c r="H30" i="5" l="1"/>
  <c r="AL30" i="5"/>
  <c r="AC30" i="5"/>
  <c r="W30" i="5"/>
</calcChain>
</file>

<file path=xl/sharedStrings.xml><?xml version="1.0" encoding="utf-8"?>
<sst xmlns="http://schemas.openxmlformats.org/spreadsheetml/2006/main" count="107" uniqueCount="56">
  <si>
    <t>Estructura %</t>
  </si>
  <si>
    <t>Variación %</t>
  </si>
  <si>
    <t>TASA BASICA</t>
  </si>
  <si>
    <t>CERO CUPON DOLARES</t>
  </si>
  <si>
    <t>TUDES</t>
  </si>
  <si>
    <t>DOLARES AJUSTABLES</t>
  </si>
  <si>
    <t xml:space="preserve">DOLARES FIJOS </t>
  </si>
  <si>
    <t>INTERES FIJO COLONES</t>
  </si>
  <si>
    <t>SUBTOTAL DEUDA EN TITULOS</t>
  </si>
  <si>
    <t>Por Tipo de Instrumento</t>
  </si>
  <si>
    <t>Deuda Interna del Gobierno Central</t>
  </si>
  <si>
    <t>COLONES AJUSTABLES</t>
  </si>
  <si>
    <t>TOTAL DEUDA INTERNA GC</t>
  </si>
  <si>
    <t>Convenio-CCSS ¢</t>
  </si>
  <si>
    <t xml:space="preserve">Convenio MEP-BNCR </t>
  </si>
  <si>
    <t>ICO-ESPAÑA</t>
  </si>
  <si>
    <t>CERO CUPON  COLONES</t>
  </si>
  <si>
    <t>.</t>
  </si>
  <si>
    <t>Organos Desconcentrados ¢</t>
  </si>
  <si>
    <t>Organos Desconcentrados $</t>
  </si>
  <si>
    <t>,</t>
  </si>
  <si>
    <t>Convenio MEP-CCSS-MH</t>
  </si>
  <si>
    <t>Al 31/12/2022</t>
  </si>
  <si>
    <t xml:space="preserve">Contactar con: </t>
  </si>
  <si>
    <t>Sentencia CCSS ¢</t>
  </si>
  <si>
    <t>Al 31/01/2023</t>
  </si>
  <si>
    <t>Al 29/02/2023</t>
  </si>
  <si>
    <t>Al 31/03/2023</t>
  </si>
  <si>
    <t>Al 30/04/2023</t>
  </si>
  <si>
    <t>Al 31/05/2023</t>
  </si>
  <si>
    <t>Al 30/06/2023</t>
  </si>
  <si>
    <t>Al 31/07/2023</t>
  </si>
  <si>
    <t>Al 31/08/2023</t>
  </si>
  <si>
    <t>Al 30/09/2023</t>
  </si>
  <si>
    <t>Al 31/10/2023</t>
  </si>
  <si>
    <t>Al 30/11/2023</t>
  </si>
  <si>
    <t>Al 31/12/2023</t>
  </si>
  <si>
    <t>-</t>
  </si>
  <si>
    <t>Al 31/01/2024</t>
  </si>
  <si>
    <t>Al 29/02/2024</t>
  </si>
  <si>
    <t>Al 31/03/2024</t>
  </si>
  <si>
    <t>Al 30/04/2024</t>
  </si>
  <si>
    <t>Al 31/05/2024</t>
  </si>
  <si>
    <t>Al 30/06/2024</t>
  </si>
  <si>
    <t>Al 31/07/2024</t>
  </si>
  <si>
    <t>Al 31/08/2024</t>
  </si>
  <si>
    <t>Al 30/09/2024</t>
  </si>
  <si>
    <t>Al 31/10/2024</t>
  </si>
  <si>
    <t>Al 31/11/2024</t>
  </si>
  <si>
    <t>Al 31/12/2024</t>
  </si>
  <si>
    <t>Al 31/01/2025</t>
  </si>
  <si>
    <t>Diciembre 2022 - Febrero  2025</t>
  </si>
  <si>
    <t>Al 28/02/2025</t>
  </si>
  <si>
    <t>1/  No incluye el monto de intereses devengados por ¢ 20,147,82  millones.</t>
  </si>
  <si>
    <r>
      <rPr>
        <b/>
        <sz val="9"/>
        <rFont val="HendersonSansW00-BasicLight"/>
      </rPr>
      <t>Fuente:</t>
    </r>
    <r>
      <rPr>
        <sz val="9"/>
        <rFont val="HendersonSansW00-BasicLight"/>
      </rPr>
      <t xml:space="preserve"> Dirección General de Gestión de Deuda Pública, Ministerio de Hacienda.</t>
    </r>
  </si>
  <si>
    <t>DGGDP-UnidadEstadistica@hacienda.go.cr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</si>
</sst>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0.0%"/>
    <numFmt numFmtId="167" formatCode="_-* #,##0.00000_-;\-* #,##0.000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name val="HendersonSansW00-BasicLight"/>
    </font>
    <font>
      <sz val="9"/>
      <name val="HendersonSansW00-BasicLight"/>
    </font>
    <font>
      <sz val="10"/>
      <name val="HendersonSansW00-BasicLight"/>
    </font>
    <font>
      <u/>
      <sz val="9"/>
      <color theme="10"/>
      <name val="HendersonSansW00-BasicLight"/>
    </font>
    <font>
      <b/>
      <sz val="10"/>
      <name val="HendersonSansW00-Basic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35">
    <xf numFmtId="0" fontId="0" fillId="0" borderId="0" xfId="0"/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9" fontId="3" fillId="2" borderId="0" xfId="2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4" fillId="2" borderId="0" xfId="0" applyFont="1" applyFill="1"/>
    <xf numFmtId="0" fontId="6" fillId="0" borderId="0" xfId="3" applyFont="1"/>
    <xf numFmtId="164" fontId="4" fillId="2" borderId="0" xfId="1" applyFont="1" applyFill="1"/>
    <xf numFmtId="43" fontId="4" fillId="2" borderId="0" xfId="0" applyNumberFormat="1" applyFont="1" applyFill="1"/>
    <xf numFmtId="164" fontId="4" fillId="2" borderId="0" xfId="0" applyNumberFormat="1" applyFont="1" applyFill="1"/>
    <xf numFmtId="0" fontId="7" fillId="2" borderId="0" xfId="0" applyFont="1" applyFill="1"/>
    <xf numFmtId="0" fontId="5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164" fontId="5" fillId="2" borderId="0" xfId="1" applyFont="1" applyFill="1"/>
    <xf numFmtId="0" fontId="4" fillId="2" borderId="2" xfId="0" applyFont="1" applyFill="1" applyBorder="1"/>
    <xf numFmtId="0" fontId="4" fillId="2" borderId="1" xfId="0" applyFont="1" applyFill="1" applyBorder="1"/>
    <xf numFmtId="164" fontId="4" fillId="2" borderId="2" xfId="1" applyFont="1" applyFill="1" applyBorder="1"/>
    <xf numFmtId="164" fontId="4" fillId="2" borderId="1" xfId="1" applyFont="1" applyFill="1" applyBorder="1" applyAlignment="1">
      <alignment horizontal="center"/>
    </xf>
    <xf numFmtId="164" fontId="3" fillId="2" borderId="2" xfId="1" applyFont="1" applyFill="1" applyBorder="1"/>
    <xf numFmtId="165" fontId="4" fillId="2" borderId="1" xfId="0" applyNumberFormat="1" applyFont="1" applyFill="1" applyBorder="1" applyAlignment="1">
      <alignment horizontal="center"/>
    </xf>
    <xf numFmtId="165" fontId="4" fillId="2" borderId="0" xfId="0" applyNumberFormat="1" applyFont="1" applyFill="1" applyAlignment="1">
      <alignment horizontal="center"/>
    </xf>
    <xf numFmtId="164" fontId="4" fillId="2" borderId="0" xfId="1" applyFont="1" applyFill="1" applyBorder="1"/>
    <xf numFmtId="0" fontId="4" fillId="2" borderId="1" xfId="1" applyNumberFormat="1" applyFont="1" applyFill="1" applyBorder="1" applyAlignment="1">
      <alignment horizontal="center"/>
    </xf>
    <xf numFmtId="0" fontId="4" fillId="0" borderId="0" xfId="0" applyFont="1" applyAlignment="1">
      <alignment horizontal="left"/>
    </xf>
    <xf numFmtId="164" fontId="3" fillId="2" borderId="2" xfId="0" applyNumberFormat="1" applyFont="1" applyFill="1" applyBorder="1"/>
    <xf numFmtId="164" fontId="3" fillId="2" borderId="0" xfId="0" applyNumberFormat="1" applyFont="1" applyFill="1"/>
    <xf numFmtId="166" fontId="3" fillId="2" borderId="1" xfId="2" applyNumberFormat="1" applyFont="1" applyFill="1" applyBorder="1" applyAlignment="1">
      <alignment horizontal="right"/>
    </xf>
    <xf numFmtId="167" fontId="4" fillId="2" borderId="0" xfId="0" applyNumberFormat="1" applyFont="1" applyFill="1"/>
    <xf numFmtId="10" fontId="4" fillId="2" borderId="0" xfId="2" applyNumberFormat="1" applyFont="1" applyFill="1"/>
    <xf numFmtId="166" fontId="3" fillId="2" borderId="0" xfId="2" applyNumberFormat="1" applyFont="1" applyFill="1" applyBorder="1" applyAlignment="1">
      <alignment horizontal="right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1</xdr:row>
      <xdr:rowOff>0</xdr:rowOff>
    </xdr:from>
    <xdr:to>
      <xdr:col>39</xdr:col>
      <xdr:colOff>327660</xdr:colOff>
      <xdr:row>4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744BA8-66F3-4603-95C8-D0470872C5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" y="190500"/>
          <a:ext cx="2461260" cy="7010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37045-4504-4B55-8B8A-B2B08BC3DE08}">
  <sheetPr>
    <pageSetUpPr fitToPage="1"/>
  </sheetPr>
  <dimension ref="A1:CC50"/>
  <sheetViews>
    <sheetView tabSelected="1" topLeftCell="A7" zoomScaleNormal="100" workbookViewId="0">
      <pane xSplit="1" topLeftCell="BW1" activePane="topRight" state="frozen"/>
      <selection pane="topRight" activeCell="CG13" sqref="CG13"/>
    </sheetView>
  </sheetViews>
  <sheetFormatPr baseColWidth="10" defaultColWidth="11.44140625" defaultRowHeight="14.4" x14ac:dyDescent="0.35"/>
  <cols>
    <col min="1" max="1" width="32" style="15" customWidth="1"/>
    <col min="2" max="2" width="24.77734375" style="15" hidden="1" customWidth="1"/>
    <col min="3" max="3" width="18.5546875" style="15" hidden="1" customWidth="1"/>
    <col min="4" max="4" width="24.6640625" style="15" hidden="1" customWidth="1"/>
    <col min="5" max="6" width="18.5546875" style="15" hidden="1" customWidth="1"/>
    <col min="7" max="7" width="22.5546875" style="15" hidden="1" customWidth="1"/>
    <col min="8" max="8" width="15" style="15" hidden="1" customWidth="1"/>
    <col min="9" max="9" width="13.5546875" style="15" hidden="1" customWidth="1"/>
    <col min="10" max="10" width="23.21875" style="15" hidden="1" customWidth="1"/>
    <col min="11" max="11" width="15" style="15" hidden="1" customWidth="1"/>
    <col min="12" max="12" width="9.88671875" style="15" hidden="1" customWidth="1"/>
    <col min="13" max="13" width="24" style="15" hidden="1" customWidth="1"/>
    <col min="14" max="14" width="15" style="15" hidden="1" customWidth="1"/>
    <col min="15" max="15" width="9.88671875" style="15" hidden="1" customWidth="1"/>
    <col min="16" max="16" width="22.6640625" style="15" hidden="1" customWidth="1"/>
    <col min="17" max="17" width="15" style="15" hidden="1" customWidth="1"/>
    <col min="18" max="18" width="9.88671875" style="15" hidden="1" customWidth="1"/>
    <col min="19" max="19" width="23" style="15" hidden="1" customWidth="1"/>
    <col min="20" max="20" width="15" style="15" hidden="1" customWidth="1"/>
    <col min="21" max="21" width="9.88671875" style="15" hidden="1" customWidth="1"/>
    <col min="22" max="22" width="22.77734375" style="15" hidden="1" customWidth="1"/>
    <col min="23" max="23" width="15" style="15" hidden="1" customWidth="1"/>
    <col min="24" max="24" width="9.88671875" style="15" hidden="1" customWidth="1"/>
    <col min="25" max="25" width="23.44140625" style="15" hidden="1" customWidth="1"/>
    <col min="26" max="26" width="15" style="15" hidden="1" customWidth="1"/>
    <col min="27" max="27" width="9.88671875" style="15" hidden="1" customWidth="1"/>
    <col min="28" max="28" width="23.44140625" style="15" hidden="1" customWidth="1"/>
    <col min="29" max="29" width="15" style="15" hidden="1" customWidth="1"/>
    <col min="30" max="30" width="9.88671875" style="15" hidden="1" customWidth="1"/>
    <col min="31" max="31" width="23" style="15" hidden="1" customWidth="1"/>
    <col min="32" max="32" width="15" style="15" hidden="1" customWidth="1"/>
    <col min="33" max="33" width="9.88671875" style="15" hidden="1" customWidth="1"/>
    <col min="34" max="34" width="24.109375" style="15" hidden="1" customWidth="1"/>
    <col min="35" max="35" width="15" style="15" hidden="1" customWidth="1"/>
    <col min="36" max="36" width="10.88671875" style="15" hidden="1" customWidth="1"/>
    <col min="37" max="37" width="23.88671875" style="15" hidden="1" customWidth="1"/>
    <col min="38" max="38" width="15" style="15" hidden="1" customWidth="1"/>
    <col min="39" max="39" width="9.88671875" style="15" hidden="1" customWidth="1"/>
    <col min="40" max="40" width="23.88671875" style="15" customWidth="1"/>
    <col min="41" max="41" width="15" style="15" customWidth="1"/>
    <col min="42" max="42" width="9.88671875" style="15" customWidth="1"/>
    <col min="43" max="43" width="25.21875" style="15" customWidth="1"/>
    <col min="44" max="44" width="15" style="15" customWidth="1"/>
    <col min="45" max="45" width="11.44140625" style="15" customWidth="1"/>
    <col min="46" max="46" width="28.6640625" style="15" customWidth="1"/>
    <col min="47" max="47" width="16.44140625" style="15" customWidth="1"/>
    <col min="48" max="48" width="11.44140625" style="15" customWidth="1"/>
    <col min="49" max="49" width="25.33203125" style="15" customWidth="1"/>
    <col min="50" max="50" width="14.33203125" style="15" customWidth="1"/>
    <col min="51" max="51" width="11.44140625" style="15" customWidth="1"/>
    <col min="52" max="52" width="25" style="15" customWidth="1"/>
    <col min="53" max="53" width="13.33203125" style="15" customWidth="1"/>
    <col min="54" max="54" width="11.44140625" style="15" customWidth="1"/>
    <col min="55" max="55" width="28.88671875" style="15" customWidth="1"/>
    <col min="56" max="56" width="13.44140625" style="15" customWidth="1"/>
    <col min="57" max="57" width="15.21875" style="15" customWidth="1"/>
    <col min="58" max="58" width="28.21875" style="15" customWidth="1"/>
    <col min="59" max="59" width="16.5546875" style="15" customWidth="1"/>
    <col min="60" max="60" width="12.6640625" style="15" customWidth="1"/>
    <col min="61" max="61" width="28.21875" style="15" customWidth="1"/>
    <col min="62" max="62" width="16.5546875" style="15" customWidth="1"/>
    <col min="63" max="63" width="11.44140625" style="15" customWidth="1"/>
    <col min="64" max="64" width="28.21875" style="15" customWidth="1"/>
    <col min="65" max="65" width="16.5546875" style="15" customWidth="1"/>
    <col min="66" max="66" width="11.44140625" style="15" customWidth="1"/>
    <col min="67" max="67" width="28.21875" style="15" customWidth="1"/>
    <col min="68" max="68" width="17.109375" style="15" customWidth="1"/>
    <col min="69" max="69" width="13.109375" style="15" customWidth="1"/>
    <col min="70" max="70" width="28.21875" style="15" customWidth="1"/>
    <col min="71" max="71" width="17.109375" style="15" customWidth="1"/>
    <col min="72" max="72" width="16.109375" style="15" customWidth="1"/>
    <col min="73" max="73" width="23" style="15" customWidth="1"/>
    <col min="74" max="75" width="16.109375" style="15" customWidth="1"/>
    <col min="76" max="76" width="28.21875" style="15" customWidth="1"/>
    <col min="77" max="77" width="17.109375" style="15" customWidth="1"/>
    <col min="78" max="78" width="16.109375" style="15" customWidth="1"/>
    <col min="79" max="79" width="26.5546875" style="15" customWidth="1"/>
    <col min="80" max="80" width="15.44140625" style="15" customWidth="1"/>
    <col min="81" max="16384" width="11.44140625" style="15"/>
  </cols>
  <sheetData>
    <row r="1" spans="1:81" x14ac:dyDescent="0.35">
      <c r="A1" s="14"/>
    </row>
    <row r="2" spans="1:81" x14ac:dyDescent="0.35">
      <c r="A2" s="14"/>
    </row>
    <row r="3" spans="1:81" x14ac:dyDescent="0.35">
      <c r="A3" s="16" t="s">
        <v>10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</row>
    <row r="4" spans="1:81" x14ac:dyDescent="0.35">
      <c r="A4" s="16" t="s">
        <v>9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</row>
    <row r="5" spans="1:81" x14ac:dyDescent="0.35">
      <c r="A5" s="16" t="s">
        <v>51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</row>
    <row r="6" spans="1:81" x14ac:dyDescent="0.35">
      <c r="A6" s="17" t="s">
        <v>17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8"/>
    </row>
    <row r="7" spans="1:81" s="9" customFormat="1" ht="12.6" x14ac:dyDescent="0.3">
      <c r="A7" s="1"/>
    </row>
    <row r="8" spans="1:81" s="9" customFormat="1" ht="12.6" x14ac:dyDescent="0.3">
      <c r="A8" s="1"/>
      <c r="B8" s="2" t="s">
        <v>22</v>
      </c>
      <c r="C8" s="1" t="s">
        <v>0</v>
      </c>
      <c r="D8" s="2" t="s">
        <v>25</v>
      </c>
      <c r="E8" s="1" t="s">
        <v>0</v>
      </c>
      <c r="F8" s="3" t="s">
        <v>1</v>
      </c>
      <c r="G8" s="2" t="s">
        <v>26</v>
      </c>
      <c r="H8" s="1" t="s">
        <v>0</v>
      </c>
      <c r="I8" s="3" t="s">
        <v>1</v>
      </c>
      <c r="J8" s="2" t="s">
        <v>27</v>
      </c>
      <c r="K8" s="1" t="s">
        <v>0</v>
      </c>
      <c r="L8" s="3" t="s">
        <v>1</v>
      </c>
      <c r="M8" s="2" t="s">
        <v>28</v>
      </c>
      <c r="N8" s="1" t="s">
        <v>0</v>
      </c>
      <c r="O8" s="3" t="s">
        <v>1</v>
      </c>
      <c r="P8" s="2" t="s">
        <v>29</v>
      </c>
      <c r="Q8" s="1" t="s">
        <v>0</v>
      </c>
      <c r="R8" s="3" t="s">
        <v>1</v>
      </c>
      <c r="S8" s="2" t="s">
        <v>30</v>
      </c>
      <c r="T8" s="1" t="s">
        <v>0</v>
      </c>
      <c r="U8" s="3" t="s">
        <v>1</v>
      </c>
      <c r="V8" s="2" t="s">
        <v>31</v>
      </c>
      <c r="W8" s="1" t="s">
        <v>0</v>
      </c>
      <c r="X8" s="3" t="s">
        <v>1</v>
      </c>
      <c r="Y8" s="2" t="s">
        <v>32</v>
      </c>
      <c r="Z8" s="4" t="s">
        <v>0</v>
      </c>
      <c r="AA8" s="3" t="s">
        <v>1</v>
      </c>
      <c r="AB8" s="2" t="s">
        <v>33</v>
      </c>
      <c r="AC8" s="1" t="s">
        <v>0</v>
      </c>
      <c r="AD8" s="3" t="s">
        <v>1</v>
      </c>
      <c r="AE8" s="2" t="s">
        <v>34</v>
      </c>
      <c r="AF8" s="1" t="s">
        <v>0</v>
      </c>
      <c r="AG8" s="3" t="s">
        <v>1</v>
      </c>
      <c r="AH8" s="2" t="s">
        <v>35</v>
      </c>
      <c r="AI8" s="1" t="s">
        <v>0</v>
      </c>
      <c r="AJ8" s="3" t="s">
        <v>1</v>
      </c>
      <c r="AK8" s="2" t="s">
        <v>36</v>
      </c>
      <c r="AL8" s="1" t="s">
        <v>0</v>
      </c>
      <c r="AM8" s="3" t="s">
        <v>1</v>
      </c>
      <c r="AN8" s="2" t="s">
        <v>38</v>
      </c>
      <c r="AO8" s="1" t="s">
        <v>0</v>
      </c>
      <c r="AP8" s="3" t="s">
        <v>1</v>
      </c>
      <c r="AQ8" s="2" t="s">
        <v>39</v>
      </c>
      <c r="AR8" s="1" t="s">
        <v>0</v>
      </c>
      <c r="AS8" s="3" t="s">
        <v>1</v>
      </c>
      <c r="AT8" s="2" t="s">
        <v>40</v>
      </c>
      <c r="AU8" s="1" t="s">
        <v>0</v>
      </c>
      <c r="AV8" s="3" t="s">
        <v>1</v>
      </c>
      <c r="AW8" s="2" t="s">
        <v>41</v>
      </c>
      <c r="AX8" s="1" t="s">
        <v>0</v>
      </c>
      <c r="AY8" s="3" t="s">
        <v>1</v>
      </c>
      <c r="AZ8" s="2" t="s">
        <v>42</v>
      </c>
      <c r="BA8" s="1" t="s">
        <v>0</v>
      </c>
      <c r="BB8" s="3" t="s">
        <v>1</v>
      </c>
      <c r="BC8" s="2" t="s">
        <v>43</v>
      </c>
      <c r="BD8" s="1" t="s">
        <v>0</v>
      </c>
      <c r="BE8" s="3" t="s">
        <v>1</v>
      </c>
      <c r="BF8" s="2" t="s">
        <v>44</v>
      </c>
      <c r="BG8" s="1" t="s">
        <v>0</v>
      </c>
      <c r="BH8" s="3" t="s">
        <v>1</v>
      </c>
      <c r="BI8" s="2" t="s">
        <v>45</v>
      </c>
      <c r="BJ8" s="1" t="s">
        <v>0</v>
      </c>
      <c r="BK8" s="3" t="s">
        <v>1</v>
      </c>
      <c r="BL8" s="2" t="s">
        <v>46</v>
      </c>
      <c r="BM8" s="1" t="s">
        <v>0</v>
      </c>
      <c r="BN8" s="3" t="s">
        <v>1</v>
      </c>
      <c r="BO8" s="2" t="s">
        <v>47</v>
      </c>
      <c r="BP8" s="1" t="s">
        <v>0</v>
      </c>
      <c r="BQ8" s="3" t="s">
        <v>1</v>
      </c>
      <c r="BR8" s="2" t="s">
        <v>48</v>
      </c>
      <c r="BS8" s="1" t="s">
        <v>0</v>
      </c>
      <c r="BT8" s="3" t="s">
        <v>1</v>
      </c>
      <c r="BU8" s="2" t="s">
        <v>49</v>
      </c>
      <c r="BV8" s="1" t="s">
        <v>0</v>
      </c>
      <c r="BW8" s="3" t="s">
        <v>1</v>
      </c>
      <c r="BX8" s="2" t="s">
        <v>50</v>
      </c>
      <c r="BY8" s="1" t="s">
        <v>0</v>
      </c>
      <c r="BZ8" s="3" t="s">
        <v>1</v>
      </c>
      <c r="CA8" s="2" t="s">
        <v>52</v>
      </c>
      <c r="CB8" s="1" t="s">
        <v>0</v>
      </c>
      <c r="CC8" s="3" t="s">
        <v>1</v>
      </c>
    </row>
    <row r="9" spans="1:81" s="9" customFormat="1" ht="12.6" x14ac:dyDescent="0.3">
      <c r="A9" s="1"/>
      <c r="B9" s="19"/>
      <c r="D9" s="19"/>
      <c r="F9" s="20"/>
      <c r="G9" s="19"/>
      <c r="I9" s="20"/>
      <c r="J9" s="19"/>
      <c r="L9" s="20"/>
      <c r="M9" s="19"/>
      <c r="O9" s="20"/>
      <c r="P9" s="19"/>
      <c r="R9" s="20"/>
      <c r="S9" s="19"/>
      <c r="U9" s="20"/>
      <c r="V9" s="19"/>
      <c r="X9" s="20"/>
      <c r="Y9" s="19"/>
      <c r="AA9" s="20"/>
      <c r="AB9" s="19"/>
      <c r="AD9" s="20"/>
      <c r="AE9" s="19"/>
      <c r="AG9" s="20"/>
      <c r="AH9" s="19"/>
      <c r="AJ9" s="20"/>
      <c r="AK9" s="19"/>
      <c r="AM9" s="20"/>
      <c r="AN9" s="19"/>
      <c r="AP9" s="20"/>
      <c r="AQ9" s="19"/>
      <c r="AS9" s="20"/>
      <c r="AT9" s="19"/>
      <c r="AV9" s="20"/>
      <c r="AW9" s="19"/>
      <c r="AY9" s="20"/>
      <c r="AZ9" s="19"/>
      <c r="BB9" s="20"/>
      <c r="BC9" s="19"/>
      <c r="BE9" s="20"/>
      <c r="BF9" s="19"/>
      <c r="BH9" s="20"/>
      <c r="BI9" s="19"/>
      <c r="BK9" s="20"/>
      <c r="BL9" s="19"/>
      <c r="BN9" s="20"/>
      <c r="BO9" s="19"/>
      <c r="BQ9" s="20"/>
      <c r="BR9" s="19"/>
      <c r="BT9" s="20"/>
      <c r="BU9" s="19"/>
      <c r="BW9" s="20"/>
      <c r="BX9" s="19"/>
      <c r="BZ9" s="20"/>
      <c r="CA9" s="19"/>
      <c r="CC9" s="20"/>
    </row>
    <row r="10" spans="1:81" s="9" customFormat="1" ht="12.6" x14ac:dyDescent="0.3">
      <c r="A10" s="5" t="s">
        <v>2</v>
      </c>
      <c r="B10" s="21">
        <v>1229724.58746494</v>
      </c>
      <c r="C10" s="13">
        <f t="shared" ref="C10:C18" si="0">+B10/$B$30*100</f>
        <v>5.8519922840386078</v>
      </c>
      <c r="D10" s="21">
        <v>1229724.58746494</v>
      </c>
      <c r="E10" s="13">
        <f t="shared" ref="E10:E18" si="1">+D10/$D$30*100</f>
        <v>5.8282742894175312</v>
      </c>
      <c r="F10" s="22">
        <f>+D10/B10-1</f>
        <v>0</v>
      </c>
      <c r="G10" s="21">
        <v>1229724.58746494</v>
      </c>
      <c r="H10" s="13">
        <f t="shared" ref="H10:H18" si="2">+G10/$G$30*100</f>
        <v>5.7802841137946297</v>
      </c>
      <c r="I10" s="22">
        <f>+G10/D10-1</f>
        <v>0</v>
      </c>
      <c r="J10" s="21">
        <v>1229724.58746494</v>
      </c>
      <c r="K10" s="13">
        <f t="shared" ref="K10:K18" si="3">+J10/$J$30*100</f>
        <v>5.7696529300766013</v>
      </c>
      <c r="L10" s="22">
        <f>+J10/G10-1</f>
        <v>0</v>
      </c>
      <c r="M10" s="21">
        <v>1229724.58746494</v>
      </c>
      <c r="N10" s="13">
        <f>+M10/$M$30*100</f>
        <v>5.6873046487379595</v>
      </c>
      <c r="O10" s="22">
        <f>+M10/J10-1</f>
        <v>0</v>
      </c>
      <c r="P10" s="21">
        <v>1229724.58746494</v>
      </c>
      <c r="Q10" s="13">
        <f t="shared" ref="Q10:Q18" si="4">+P10/$P$30*100</f>
        <v>5.6595843135517265</v>
      </c>
      <c r="R10" s="22">
        <f>+P10/J10-1</f>
        <v>0</v>
      </c>
      <c r="S10" s="21">
        <v>1229724.58746494</v>
      </c>
      <c r="T10" s="13">
        <f t="shared" ref="T10:T17" si="5">+S10/$S$30*100</f>
        <v>5.6567357810182681</v>
      </c>
      <c r="U10" s="22">
        <f>+S10/P10-1</f>
        <v>0</v>
      </c>
      <c r="V10" s="21">
        <v>1229724.58746494</v>
      </c>
      <c r="W10" s="13">
        <f t="shared" ref="W10:W17" si="6">+V10/$V$30*100</f>
        <v>5.7329559109610706</v>
      </c>
      <c r="X10" s="22">
        <f>+V10/S10-1</f>
        <v>0</v>
      </c>
      <c r="Y10" s="21">
        <v>1229724.58746494</v>
      </c>
      <c r="Z10" s="13">
        <f t="shared" ref="Z10:Z18" si="7">+Y10/$Y$30*100</f>
        <v>5.7384822818613506</v>
      </c>
      <c r="AA10" s="22">
        <f>+Y10/V10-1</f>
        <v>0</v>
      </c>
      <c r="AB10" s="21">
        <v>1229724.58746494</v>
      </c>
      <c r="AC10" s="13">
        <f>+AB10/$AB$30*100</f>
        <v>5.7737104733548543</v>
      </c>
      <c r="AD10" s="22">
        <f>+AB10/Y10-1</f>
        <v>0</v>
      </c>
      <c r="AE10" s="21">
        <v>1229724.58746494</v>
      </c>
      <c r="AF10" s="13">
        <f t="shared" ref="AF10:AF18" si="8">+AE10/$AE$30*100</f>
        <v>5.7643348759070099</v>
      </c>
      <c r="AG10" s="22">
        <f>+AE10/AB10-1</f>
        <v>0</v>
      </c>
      <c r="AH10" s="21">
        <v>1229724.58746494</v>
      </c>
      <c r="AI10" s="13">
        <f t="shared" ref="AI10:AI18" si="9">+AH10/$AH$30*100</f>
        <v>5.7843100025707725</v>
      </c>
      <c r="AJ10" s="22">
        <f>+AH10/AE10-1</f>
        <v>0</v>
      </c>
      <c r="AK10" s="21">
        <v>1229724.58746494</v>
      </c>
      <c r="AL10" s="13">
        <f t="shared" ref="AL10:AL27" si="10">+AK10/$AK$30*100</f>
        <v>5.7941102839425263</v>
      </c>
      <c r="AM10" s="22">
        <f>+AK10/AH10-1</f>
        <v>0</v>
      </c>
      <c r="AN10" s="21">
        <v>1229724.58746494</v>
      </c>
      <c r="AO10" s="13">
        <f>+AN10/$AN$30*100</f>
        <v>5.8192358109547015</v>
      </c>
      <c r="AP10" s="22">
        <f>+AN10/AK10-1</f>
        <v>0</v>
      </c>
      <c r="AQ10" s="21">
        <v>1229724.58746494</v>
      </c>
      <c r="AR10" s="13">
        <f>+AQ10/$AQ$30*100</f>
        <v>5.8488376622915714</v>
      </c>
      <c r="AS10" s="22">
        <f>+AQ10/AN10-1</f>
        <v>0</v>
      </c>
      <c r="AT10" s="21">
        <v>1229724.58746494</v>
      </c>
      <c r="AU10" s="13">
        <f>+AT10/$AT$30*100</f>
        <v>5.8871852482089864</v>
      </c>
      <c r="AV10" s="22">
        <f>+AT10/AQ10-1</f>
        <v>0</v>
      </c>
      <c r="AW10" s="21">
        <v>1226324.58746494</v>
      </c>
      <c r="AX10" s="13">
        <f>+AW10/$AW$30*100</f>
        <v>5.8011136798434784</v>
      </c>
      <c r="AY10" s="22">
        <f>+AW10/AT10-1</f>
        <v>-2.7648467263787779E-3</v>
      </c>
      <c r="AZ10" s="21">
        <v>1226324.58746494</v>
      </c>
      <c r="BA10" s="13">
        <f>+AZ10/$AZ$30*100</f>
        <v>5.7402808092960642</v>
      </c>
      <c r="BB10" s="22">
        <f>+AZ10/AW10-1</f>
        <v>0</v>
      </c>
      <c r="BC10" s="21">
        <v>1226324.58746494</v>
      </c>
      <c r="BD10" s="13">
        <f>+BC10/$BC$30*100</f>
        <v>5.8373386077589613</v>
      </c>
      <c r="BE10" s="22">
        <f>+BC10/AZ10-1</f>
        <v>0</v>
      </c>
      <c r="BF10" s="21">
        <v>1226324.58746494</v>
      </c>
      <c r="BG10" s="13">
        <f>+BF10/$BF$30*100</f>
        <v>5.8237565510000975</v>
      </c>
      <c r="BH10" s="22">
        <f>+BF10/BC10-1</f>
        <v>0</v>
      </c>
      <c r="BI10" s="21">
        <v>1226324.58746494</v>
      </c>
      <c r="BJ10" s="13">
        <f>+BI10/$BI$30*100</f>
        <v>5.7568253494217831</v>
      </c>
      <c r="BK10" s="22">
        <f>+BI10/BF10-1</f>
        <v>0</v>
      </c>
      <c r="BL10" s="21">
        <v>1226324.58746494</v>
      </c>
      <c r="BM10" s="13">
        <f>+BL10/$BL$30*100</f>
        <v>5.7818850847263885</v>
      </c>
      <c r="BN10" s="22">
        <f>+BL10/BI10-1</f>
        <v>0</v>
      </c>
      <c r="BO10" s="21">
        <v>1226324.58746494</v>
      </c>
      <c r="BP10" s="13">
        <f>+BO10/$BO$30*100</f>
        <v>5.7422932921826186</v>
      </c>
      <c r="BQ10" s="22">
        <f>+BO10/BL10-1</f>
        <v>0</v>
      </c>
      <c r="BR10" s="21">
        <v>1226324.58746494</v>
      </c>
      <c r="BS10" s="13">
        <f>+BR10/$BR$30*100</f>
        <v>5.7010383061307746</v>
      </c>
      <c r="BT10" s="22">
        <f>+BR10/BO10-1</f>
        <v>0</v>
      </c>
      <c r="BU10" s="21">
        <v>1226324.58746494</v>
      </c>
      <c r="BV10" s="13">
        <f>+BU10/$BU$30*100</f>
        <v>5.6957098156339852</v>
      </c>
      <c r="BW10" s="22">
        <f>+BU10/BR10-1</f>
        <v>0</v>
      </c>
      <c r="BX10" s="21">
        <v>1226324.58746494</v>
      </c>
      <c r="BY10" s="13">
        <f>+BX10/$BX$30*100</f>
        <v>5.6954559348335838</v>
      </c>
      <c r="BZ10" s="22">
        <f>+BX10/BU10-1</f>
        <v>0</v>
      </c>
      <c r="CA10" s="21">
        <v>1226324.58746494</v>
      </c>
      <c r="CB10" s="13">
        <f>+CA10/$CA$30*100</f>
        <v>5.6618928333599081</v>
      </c>
      <c r="CC10" s="22">
        <f>+CA10/BX10-1</f>
        <v>0</v>
      </c>
    </row>
    <row r="11" spans="1:81" s="9" customFormat="1" ht="12.6" x14ac:dyDescent="0.3">
      <c r="A11" s="5" t="s">
        <v>16</v>
      </c>
      <c r="B11" s="21">
        <v>236947.66295070664</v>
      </c>
      <c r="C11" s="13">
        <f t="shared" si="0"/>
        <v>1.1275824761437074</v>
      </c>
      <c r="D11" s="21">
        <v>249782.32842438339</v>
      </c>
      <c r="E11" s="13">
        <f t="shared" si="1"/>
        <v>1.1838422501641532</v>
      </c>
      <c r="F11" s="22">
        <f t="shared" ref="F11:F17" si="11">+D11/B11-1</f>
        <v>5.4166668342902513E-2</v>
      </c>
      <c r="G11" s="21">
        <v>272373.47091478464</v>
      </c>
      <c r="H11" s="13">
        <f t="shared" si="2"/>
        <v>1.2802834577727917</v>
      </c>
      <c r="I11" s="22">
        <f t="shared" ref="I11:I27" si="12">+G11/D11-1</f>
        <v>9.0443317719492988E-2</v>
      </c>
      <c r="J11" s="21">
        <v>288650.33153447055</v>
      </c>
      <c r="K11" s="13">
        <f t="shared" si="3"/>
        <v>1.3542969280126895</v>
      </c>
      <c r="L11" s="22">
        <f t="shared" ref="L11:L13" si="13">+J11/G11-1</f>
        <v>5.9759346477536779E-2</v>
      </c>
      <c r="M11" s="21">
        <v>302479.81013423472</v>
      </c>
      <c r="N11" s="13">
        <f>+M11/$M$30*100</f>
        <v>1.3989269205978649</v>
      </c>
      <c r="O11" s="22">
        <f t="shared" ref="O11:O27" si="14">+M11/J11-1</f>
        <v>4.7910835668354856E-2</v>
      </c>
      <c r="P11" s="21">
        <v>298170.77865634335</v>
      </c>
      <c r="Q11" s="13">
        <f t="shared" si="4"/>
        <v>1.3722769137451736</v>
      </c>
      <c r="R11" s="22">
        <f t="shared" ref="R11:R27" si="15">+P11/J11-1</f>
        <v>3.298263012989433E-2</v>
      </c>
      <c r="S11" s="21">
        <v>295574.21198974323</v>
      </c>
      <c r="T11" s="13">
        <f t="shared" si="5"/>
        <v>1.3596420189950282</v>
      </c>
      <c r="U11" s="22">
        <f t="shared" ref="U11:U17" si="16">+S11/P11-1</f>
        <v>-8.7083203736499915E-3</v>
      </c>
      <c r="V11" s="21">
        <v>291166.57830857742</v>
      </c>
      <c r="W11" s="13">
        <f t="shared" si="6"/>
        <v>1.3574138251798264</v>
      </c>
      <c r="X11" s="22">
        <f t="shared" ref="X11:X17" si="17">+V11/S11-1</f>
        <v>-1.4912104988776043E-2</v>
      </c>
      <c r="Y11" s="21">
        <v>138582.4763924389</v>
      </c>
      <c r="Z11" s="13">
        <f t="shared" si="7"/>
        <v>0.64669202637794088</v>
      </c>
      <c r="AA11" s="22">
        <f>+Y11/V11-1</f>
        <v>-0.52404401220263119</v>
      </c>
      <c r="AB11" s="21">
        <v>135787.1148526789</v>
      </c>
      <c r="AC11" s="13">
        <f t="shared" ref="AC11:AC27" si="18">+AB11/$AB$30*100</f>
        <v>0.6375374577064824</v>
      </c>
      <c r="AD11" s="22">
        <f t="shared" ref="AD11:AD27" si="19">+AB11/Y11-1</f>
        <v>-2.0171103970202275E-2</v>
      </c>
      <c r="AE11" s="21">
        <v>132342.13497151362</v>
      </c>
      <c r="AF11" s="13">
        <f t="shared" si="8"/>
        <v>0.62035385154079337</v>
      </c>
      <c r="AG11" s="22">
        <f t="shared" ref="AG11:AG27" si="20">+AE11/AB11-1</f>
        <v>-2.5370447592931722E-2</v>
      </c>
      <c r="AH11" s="21">
        <v>56164.762318090019</v>
      </c>
      <c r="AI11" s="13">
        <f t="shared" si="9"/>
        <v>0.26418467987068722</v>
      </c>
      <c r="AJ11" s="22">
        <f t="shared" ref="AJ11:AJ23" si="21">+AH11/AE11-1</f>
        <v>-0.57560936786927774</v>
      </c>
      <c r="AK11" s="21">
        <v>46068.486148270014</v>
      </c>
      <c r="AL11" s="13">
        <f t="shared" si="10"/>
        <v>0.21706152099277698</v>
      </c>
      <c r="AM11" s="22">
        <f t="shared" ref="AM11:AM27" si="22">+AK11/AH11-1</f>
        <v>-0.17976175368889813</v>
      </c>
      <c r="AN11" s="21">
        <v>107405.56023921007</v>
      </c>
      <c r="AO11" s="13">
        <f t="shared" ref="AO11:AO18" si="23">+AN11/$AN$30*100</f>
        <v>0.50825875062653669</v>
      </c>
      <c r="AP11" s="22">
        <f t="shared" ref="AP11:AP13" si="24">+AN11/AK11-1</f>
        <v>1.3314323786010367</v>
      </c>
      <c r="AQ11" s="21">
        <v>104034.82806472006</v>
      </c>
      <c r="AR11" s="13">
        <f t="shared" ref="AR11:AR28" si="25">+AQ11/$AQ$30*100</f>
        <v>0.4948122748601308</v>
      </c>
      <c r="AS11" s="22">
        <f t="shared" ref="AS11:AS27" si="26">+AQ11/AN11-1</f>
        <v>-3.138321858740678E-2</v>
      </c>
      <c r="AT11" s="21">
        <v>77688.689223560039</v>
      </c>
      <c r="AU11" s="13">
        <f t="shared" ref="AU11:AU28" si="27">+AT11/$AT$30*100</f>
        <v>0.37192694186304937</v>
      </c>
      <c r="AV11" s="22">
        <f t="shared" ref="AV11:AV27" si="28">+AT11/AQ11-1</f>
        <v>-0.25324345059493047</v>
      </c>
      <c r="AW11" s="21">
        <v>53435.596282419996</v>
      </c>
      <c r="AX11" s="13">
        <f t="shared" ref="AX11:AX27" si="29">+AW11/$AW$30*100</f>
        <v>0.25277644414301709</v>
      </c>
      <c r="AY11" s="22">
        <f t="shared" ref="AY11:AY27" si="30">+AW11/AT11-1</f>
        <v>-0.31218306272806828</v>
      </c>
      <c r="AZ11" s="21">
        <v>45859.173015800006</v>
      </c>
      <c r="BA11" s="13">
        <f>+AZ11/$AZ$30*100</f>
        <v>0.21466138205461915</v>
      </c>
      <c r="BB11" s="22">
        <f t="shared" ref="BB11:BB27" si="31">+AZ11/AW11-1</f>
        <v>-0.14178607134047438</v>
      </c>
      <c r="BC11" s="21">
        <v>47267.3613845</v>
      </c>
      <c r="BD11" s="13">
        <f t="shared" ref="BD11:BD28" si="32">+BC11/$BC$30*100</f>
        <v>0.22499393416469785</v>
      </c>
      <c r="BE11" s="22">
        <f t="shared" ref="BE11:BE27" si="33">+BC11/AZ11-1</f>
        <v>3.0706798140795577E-2</v>
      </c>
      <c r="BF11" s="21">
        <v>43283.229044310181</v>
      </c>
      <c r="BG11" s="13">
        <f t="shared" ref="BG11:BG28" si="34">+BF11/$BF$30*100</f>
        <v>0.20554997532612521</v>
      </c>
      <c r="BH11" s="22">
        <f t="shared" ref="BH11:BH13" si="35">+BF11/BC11-1</f>
        <v>-8.4289290188648058E-2</v>
      </c>
      <c r="BI11" s="21">
        <v>142895.59322299017</v>
      </c>
      <c r="BJ11" s="13">
        <f t="shared" ref="BJ11:BJ13" si="36">+BI11/$BI$30*100</f>
        <v>0.67080525155848414</v>
      </c>
      <c r="BK11" s="22">
        <f t="shared" ref="BK11:BK13" si="37">+BI11/BF11-1</f>
        <v>2.3014078750156135</v>
      </c>
      <c r="BL11" s="21">
        <v>157182.90149720022</v>
      </c>
      <c r="BM11" s="13">
        <f t="shared" ref="BM11:BM13" si="38">+BL11/$BL$30*100</f>
        <v>0.74108721543240008</v>
      </c>
      <c r="BN11" s="22">
        <f t="shared" ref="BN11:BN13" si="39">+BL11/BI11-1</f>
        <v>9.9984246903363605E-2</v>
      </c>
      <c r="BO11" s="21">
        <v>135929.96289247024</v>
      </c>
      <c r="BP11" s="13">
        <f t="shared" ref="BP11:BP13" si="40">+BO11/$BO$30*100</f>
        <v>0.63649520045717889</v>
      </c>
      <c r="BQ11" s="22">
        <f t="shared" ref="BQ11:BQ13" si="41">+BO11/BL11-1</f>
        <v>-0.13521151729794567</v>
      </c>
      <c r="BR11" s="21">
        <v>126709.8266277302</v>
      </c>
      <c r="BS11" s="13">
        <f t="shared" ref="BS11:BS13" si="42">+BR11/$BR$30*100</f>
        <v>0.58905903278118166</v>
      </c>
      <c r="BT11" s="22">
        <f t="shared" ref="BT11:BT17" si="43">+BR11/BO11-1</f>
        <v>-6.7830050627129101E-2</v>
      </c>
      <c r="BU11" s="21">
        <v>109848.14163422018</v>
      </c>
      <c r="BV11" s="13">
        <f>+BU11/$BU$30*100</f>
        <v>0.51019374880883039</v>
      </c>
      <c r="BW11" s="22">
        <f>+BU11/BR11-1</f>
        <v>-0.13307322282942713</v>
      </c>
      <c r="BX11" s="21">
        <v>105378.86160331019</v>
      </c>
      <c r="BY11" s="13">
        <f>+BX11/$BX$30*100</f>
        <v>0.48941419658336471</v>
      </c>
      <c r="BZ11" s="22">
        <f t="shared" ref="BZ11:BZ17" si="44">+BX11/BU11-1</f>
        <v>-4.0685986712384326E-2</v>
      </c>
      <c r="CA11" s="21">
        <v>105993.9344034102</v>
      </c>
      <c r="CB11" s="13">
        <f t="shared" ref="CB11:CB26" si="45">+CA11/$CA$30*100</f>
        <v>0.48936986480787303</v>
      </c>
      <c r="CC11" s="22">
        <f t="shared" ref="CC11:CC27" si="46">+CA11/BX11-1</f>
        <v>5.8367759030781841E-3</v>
      </c>
    </row>
    <row r="12" spans="1:81" s="9" customFormat="1" ht="12.6" x14ac:dyDescent="0.3">
      <c r="A12" s="5" t="s">
        <v>3</v>
      </c>
      <c r="B12" s="21">
        <v>51954.186067255505</v>
      </c>
      <c r="C12" s="13">
        <f t="shared" si="0"/>
        <v>0.24723868993776102</v>
      </c>
      <c r="D12" s="21">
        <v>145938.75650442677</v>
      </c>
      <c r="E12" s="13">
        <f t="shared" si="1"/>
        <v>0.69167609644835726</v>
      </c>
      <c r="F12" s="22">
        <f t="shared" si="11"/>
        <v>1.808989372203941</v>
      </c>
      <c r="G12" s="21">
        <v>187037.67689527222</v>
      </c>
      <c r="H12" s="13">
        <f t="shared" si="2"/>
        <v>0.87916507765981255</v>
      </c>
      <c r="I12" s="22">
        <f t="shared" si="12"/>
        <v>0.28161758654973057</v>
      </c>
      <c r="J12" s="21">
        <v>182923.58441877837</v>
      </c>
      <c r="K12" s="13">
        <f t="shared" si="3"/>
        <v>0.85824550113096698</v>
      </c>
      <c r="L12" s="22">
        <f t="shared" si="13"/>
        <v>-2.1996062744071843E-2</v>
      </c>
      <c r="M12" s="21">
        <v>147327.17161512864</v>
      </c>
      <c r="N12" s="13">
        <f>+M12/$M$30*100</f>
        <v>0.6813676139788698</v>
      </c>
      <c r="O12" s="22">
        <f t="shared" si="14"/>
        <v>-0.19459717519068864</v>
      </c>
      <c r="P12" s="21">
        <v>147365.48585810236</v>
      </c>
      <c r="Q12" s="13">
        <f t="shared" si="4"/>
        <v>0.67822291318154471</v>
      </c>
      <c r="R12" s="22">
        <f t="shared" si="15"/>
        <v>-0.19438772028034745</v>
      </c>
      <c r="S12" s="11">
        <v>148679.41339363495</v>
      </c>
      <c r="T12" s="13">
        <f t="shared" si="5"/>
        <v>0.68392562547551727</v>
      </c>
      <c r="U12" s="22">
        <f t="shared" si="16"/>
        <v>8.9161144339982012E-3</v>
      </c>
      <c r="V12" s="21">
        <v>7483.240239040003</v>
      </c>
      <c r="W12" s="13">
        <f t="shared" si="6"/>
        <v>3.4886743583769517E-2</v>
      </c>
      <c r="X12" s="22">
        <f t="shared" si="17"/>
        <v>-0.94966861875337227</v>
      </c>
      <c r="Y12" s="21">
        <v>29973.167849064794</v>
      </c>
      <c r="Z12" s="13">
        <f t="shared" si="7"/>
        <v>0.13986911735065102</v>
      </c>
      <c r="AA12" s="22">
        <f>+Y12/V12-1</f>
        <v>3.0053729255804225</v>
      </c>
      <c r="AB12" s="21">
        <v>30325.822369515008</v>
      </c>
      <c r="AC12" s="13">
        <f t="shared" si="18"/>
        <v>0.14238352230471255</v>
      </c>
      <c r="AD12" s="22">
        <f t="shared" si="19"/>
        <v>1.1765673959658551E-2</v>
      </c>
      <c r="AE12" s="21">
        <v>31076.374156743597</v>
      </c>
      <c r="AF12" s="13">
        <f t="shared" si="8"/>
        <v>0.14567052590022286</v>
      </c>
      <c r="AG12" s="22">
        <f t="shared" si="20"/>
        <v>2.474959386371256E-2</v>
      </c>
      <c r="AH12" s="21">
        <v>30310.4538166194</v>
      </c>
      <c r="AI12" s="13">
        <f t="shared" si="9"/>
        <v>0.14257262396888493</v>
      </c>
      <c r="AJ12" s="22">
        <f t="shared" si="21"/>
        <v>-2.4646386874512261E-2</v>
      </c>
      <c r="AK12" s="21">
        <v>30040.363343564808</v>
      </c>
      <c r="AL12" s="13">
        <f t="shared" si="10"/>
        <v>0.14154159391180052</v>
      </c>
      <c r="AM12" s="22">
        <f t="shared" si="22"/>
        <v>-8.9108026784640026E-3</v>
      </c>
      <c r="AN12" s="21">
        <v>28651.091845841005</v>
      </c>
      <c r="AO12" s="13">
        <f t="shared" si="23"/>
        <v>0.13558113856695062</v>
      </c>
      <c r="AP12" s="22">
        <f t="shared" si="24"/>
        <v>-4.6246827371394295E-2</v>
      </c>
      <c r="AQ12" s="21">
        <v>6267.4092230270007</v>
      </c>
      <c r="AR12" s="13">
        <f t="shared" si="25"/>
        <v>2.9809161727994634E-2</v>
      </c>
      <c r="AS12" s="22">
        <f t="shared" si="26"/>
        <v>-0.78125059747289249</v>
      </c>
      <c r="AT12" s="21">
        <v>4508.1739270330008</v>
      </c>
      <c r="AU12" s="13">
        <f t="shared" si="27"/>
        <v>2.1582438303768353E-2</v>
      </c>
      <c r="AV12" s="22">
        <f t="shared" si="28"/>
        <v>-0.28069577610002205</v>
      </c>
      <c r="AW12" s="21">
        <v>3728.3945837055999</v>
      </c>
      <c r="AX12" s="13">
        <f t="shared" si="29"/>
        <v>1.7637125639061071E-2</v>
      </c>
      <c r="AY12" s="22">
        <f t="shared" si="30"/>
        <v>-0.17297011072520951</v>
      </c>
      <c r="AZ12" s="21">
        <v>3917.2755865312001</v>
      </c>
      <c r="BA12" s="13">
        <f>+AZ12/$AZ$30*100</f>
        <v>1.8336305170699275E-2</v>
      </c>
      <c r="BB12" s="22">
        <f t="shared" si="31"/>
        <v>5.0660143014657599E-2</v>
      </c>
      <c r="BC12" s="21">
        <v>3841.0499207092994</v>
      </c>
      <c r="BD12" s="13">
        <f t="shared" si="32"/>
        <v>1.8283502773793085E-2</v>
      </c>
      <c r="BE12" s="22">
        <f t="shared" si="33"/>
        <v>-1.9458846879190195E-2</v>
      </c>
      <c r="BF12" s="21">
        <v>3850.6833478199997</v>
      </c>
      <c r="BG12" s="13">
        <f t="shared" si="34"/>
        <v>1.8286710224942663E-2</v>
      </c>
      <c r="BH12" s="22">
        <f t="shared" si="35"/>
        <v>2.5080192420205982E-3</v>
      </c>
      <c r="BI12" s="21">
        <v>3319.3710155786989</v>
      </c>
      <c r="BJ12" s="13">
        <f t="shared" si="36"/>
        <v>1.5582366529991556E-2</v>
      </c>
      <c r="BK12" s="22">
        <f t="shared" si="37"/>
        <v>-0.13797871293210706</v>
      </c>
      <c r="BL12" s="21">
        <v>3001.966499309</v>
      </c>
      <c r="BM12" s="13">
        <f t="shared" si="38"/>
        <v>1.4153695933866471E-2</v>
      </c>
      <c r="BN12" s="22">
        <f t="shared" si="39"/>
        <v>-9.5621885827174569E-2</v>
      </c>
      <c r="BO12" s="21">
        <v>3043.1802185375996</v>
      </c>
      <c r="BP12" s="13">
        <f t="shared" si="40"/>
        <v>1.4249761877428631E-2</v>
      </c>
      <c r="BQ12" s="22">
        <f t="shared" si="41"/>
        <v>1.3728907114082034E-2</v>
      </c>
      <c r="BR12" s="21">
        <v>532.31784760019991</v>
      </c>
      <c r="BS12" s="13">
        <f t="shared" si="42"/>
        <v>2.4746828622912087E-3</v>
      </c>
      <c r="BT12" s="22">
        <f t="shared" si="43"/>
        <v>-0.82507843460680574</v>
      </c>
      <c r="BU12" s="21">
        <v>512.50328813099998</v>
      </c>
      <c r="BV12" s="13">
        <f>+BU12/$BU$30*100</f>
        <v>2.380340440524588E-3</v>
      </c>
      <c r="BW12" s="22">
        <f>+BU12/BR12-1</f>
        <v>-3.7223173257346365E-2</v>
      </c>
      <c r="BX12" s="21">
        <v>435.76820944240001</v>
      </c>
      <c r="BY12" s="13">
        <f>+BX12/$BX$30*100</f>
        <v>2.0238513196666028E-3</v>
      </c>
      <c r="BZ12" s="22">
        <f t="shared" si="44"/>
        <v>-0.14972602218502429</v>
      </c>
      <c r="CA12" s="21">
        <v>322.09113110000004</v>
      </c>
      <c r="CB12" s="13">
        <f t="shared" si="45"/>
        <v>1.487082201159906E-3</v>
      </c>
      <c r="CC12" s="22">
        <f t="shared" si="46"/>
        <v>-0.26086592798464758</v>
      </c>
    </row>
    <row r="13" spans="1:81" s="9" customFormat="1" ht="12.6" x14ac:dyDescent="0.3">
      <c r="A13" s="5" t="s">
        <v>4</v>
      </c>
      <c r="B13" s="21">
        <v>2147582.3543702262</v>
      </c>
      <c r="C13" s="13">
        <f t="shared" si="0"/>
        <v>10.219878089141924</v>
      </c>
      <c r="D13" s="21">
        <v>2165120.0306301517</v>
      </c>
      <c r="E13" s="13">
        <f t="shared" si="1"/>
        <v>10.261576890186708</v>
      </c>
      <c r="F13" s="22">
        <f t="shared" si="11"/>
        <v>8.1662415526171372E-3</v>
      </c>
      <c r="G13" s="21">
        <v>2178765.8625188819</v>
      </c>
      <c r="H13" s="13">
        <f t="shared" si="2"/>
        <v>10.241224605224872</v>
      </c>
      <c r="I13" s="22">
        <f t="shared" si="12"/>
        <v>6.3025752363292664E-3</v>
      </c>
      <c r="J13" s="21">
        <v>2189941.1453635683</v>
      </c>
      <c r="K13" s="13">
        <f t="shared" si="3"/>
        <v>10.274821268792801</v>
      </c>
      <c r="L13" s="22">
        <f t="shared" si="13"/>
        <v>5.1291802560953226E-3</v>
      </c>
      <c r="M13" s="21">
        <v>2159457.7024333822</v>
      </c>
      <c r="N13" s="13">
        <f>+M13/$M$30*100</f>
        <v>9.987190591285561</v>
      </c>
      <c r="O13" s="22">
        <f t="shared" si="14"/>
        <v>-1.3919754416562347E-2</v>
      </c>
      <c r="P13" s="21">
        <v>2160068.3408675757</v>
      </c>
      <c r="Q13" s="13">
        <f t="shared" si="4"/>
        <v>9.9413226528841587</v>
      </c>
      <c r="R13" s="22">
        <f t="shared" si="15"/>
        <v>-1.3640916587752905E-2</v>
      </c>
      <c r="S13" s="21">
        <v>2186199.8575533177</v>
      </c>
      <c r="T13" s="13">
        <f t="shared" si="5"/>
        <v>10.056524106891922</v>
      </c>
      <c r="U13" s="22">
        <f t="shared" si="16"/>
        <v>1.2097541633912634E-2</v>
      </c>
      <c r="V13" s="21">
        <v>2205455.6353410734</v>
      </c>
      <c r="W13" s="13">
        <f t="shared" si="6"/>
        <v>10.281798095178356</v>
      </c>
      <c r="X13" s="22">
        <f t="shared" si="17"/>
        <v>8.8078762429826263E-3</v>
      </c>
      <c r="Y13" s="21">
        <v>2167651.3968063304</v>
      </c>
      <c r="Z13" s="13">
        <f t="shared" si="7"/>
        <v>10.115296758819808</v>
      </c>
      <c r="AA13" s="22">
        <f>+Y13/V13-1</f>
        <v>-1.7141237361093631E-2</v>
      </c>
      <c r="AB13" s="21">
        <v>2188732.2500846176</v>
      </c>
      <c r="AC13" s="13">
        <f t="shared" si="18"/>
        <v>10.276371184652257</v>
      </c>
      <c r="AD13" s="22">
        <f t="shared" si="19"/>
        <v>9.7252045736442305E-3</v>
      </c>
      <c r="AE13" s="21">
        <v>2273410.144292898</v>
      </c>
      <c r="AF13" s="13">
        <f t="shared" si="8"/>
        <v>10.656611663757566</v>
      </c>
      <c r="AG13" s="22">
        <f t="shared" si="20"/>
        <v>3.8688100933774283E-2</v>
      </c>
      <c r="AH13" s="21">
        <v>2277498.4419511738</v>
      </c>
      <c r="AI13" s="13">
        <f t="shared" si="9"/>
        <v>10.71277028442201</v>
      </c>
      <c r="AJ13" s="22">
        <f t="shared" si="21"/>
        <v>1.7983106429515505E-3</v>
      </c>
      <c r="AK13" s="21">
        <v>2287815.03428376</v>
      </c>
      <c r="AL13" s="13">
        <f t="shared" si="10"/>
        <v>10.779529622343009</v>
      </c>
      <c r="AM13" s="22">
        <f t="shared" si="22"/>
        <v>4.529791170240216E-3</v>
      </c>
      <c r="AN13" s="21">
        <v>2303387.9959165426</v>
      </c>
      <c r="AO13" s="13">
        <f t="shared" si="23"/>
        <v>10.899967398385355</v>
      </c>
      <c r="AP13" s="22">
        <f t="shared" si="24"/>
        <v>6.8069146322653484E-3</v>
      </c>
      <c r="AQ13" s="21">
        <v>2305159.0194408782</v>
      </c>
      <c r="AR13" s="13">
        <f t="shared" si="25"/>
        <v>10.963837779539649</v>
      </c>
      <c r="AS13" s="22">
        <f t="shared" si="26"/>
        <v>7.6887763914523788E-4</v>
      </c>
      <c r="AT13" s="21">
        <v>2305492.9691832038</v>
      </c>
      <c r="AU13" s="13">
        <f t="shared" si="27"/>
        <v>11.037320336909879</v>
      </c>
      <c r="AV13" s="22">
        <f t="shared" si="28"/>
        <v>1.4487058788970053E-4</v>
      </c>
      <c r="AW13" s="21">
        <v>2314335.6261510146</v>
      </c>
      <c r="AX13" s="13">
        <f t="shared" si="29"/>
        <v>10.947936784312095</v>
      </c>
      <c r="AY13" s="22">
        <f t="shared" si="30"/>
        <v>3.8354734046071037E-3</v>
      </c>
      <c r="AZ13" s="21">
        <v>2354033.8469087249</v>
      </c>
      <c r="BA13" s="13">
        <f>+AZ13/$AZ$30*100</f>
        <v>11.018954894949351</v>
      </c>
      <c r="BB13" s="22">
        <f t="shared" si="31"/>
        <v>1.715318223905693E-2</v>
      </c>
      <c r="BC13" s="21">
        <v>2423779.4630419216</v>
      </c>
      <c r="BD13" s="13">
        <f t="shared" si="32"/>
        <v>11.537256596604275</v>
      </c>
      <c r="BE13" s="22">
        <f t="shared" si="33"/>
        <v>2.9628128000277254E-2</v>
      </c>
      <c r="BF13" s="21">
        <v>2362078.5939253327</v>
      </c>
      <c r="BG13" s="13">
        <f t="shared" si="34"/>
        <v>11.217397763985579</v>
      </c>
      <c r="BH13" s="22">
        <f t="shared" si="35"/>
        <v>-2.5456469970725926E-2</v>
      </c>
      <c r="BI13" s="21">
        <v>2411998.2728260728</v>
      </c>
      <c r="BJ13" s="13">
        <f t="shared" si="36"/>
        <v>11.322820191080668</v>
      </c>
      <c r="BK13" s="22">
        <f t="shared" si="37"/>
        <v>2.1133792511866867E-2</v>
      </c>
      <c r="BL13" s="21">
        <v>2443648.4242230584</v>
      </c>
      <c r="BM13" s="13">
        <f t="shared" si="38"/>
        <v>11.52133335721313</v>
      </c>
      <c r="BN13" s="22">
        <f t="shared" si="39"/>
        <v>1.3121962711814872E-2</v>
      </c>
      <c r="BO13" s="21">
        <v>2526934.9726917245</v>
      </c>
      <c r="BP13" s="13">
        <f t="shared" si="40"/>
        <v>11.832431553431775</v>
      </c>
      <c r="BQ13" s="22">
        <f t="shared" si="41"/>
        <v>3.408286873147337E-2</v>
      </c>
      <c r="BR13" s="21">
        <v>2528042.616471875</v>
      </c>
      <c r="BS13" s="13">
        <f t="shared" si="42"/>
        <v>11.752571825890486</v>
      </c>
      <c r="BT13" s="22">
        <f t="shared" si="43"/>
        <v>4.3833489667144399E-4</v>
      </c>
      <c r="BU13" s="21">
        <v>2532281.6324891211</v>
      </c>
      <c r="BV13" s="13">
        <f>+BU13/$BU$30*100</f>
        <v>11.761275519993836</v>
      </c>
      <c r="BW13" s="22">
        <f>+BU13/BR13-1</f>
        <v>1.6767976890998959E-3</v>
      </c>
      <c r="BX13" s="21">
        <v>2572915.1714581987</v>
      </c>
      <c r="BY13" s="13">
        <f>+BX13/$BX$30*100</f>
        <v>11.94946683194013</v>
      </c>
      <c r="BZ13" s="22">
        <f t="shared" si="44"/>
        <v>1.6046216363831745E-2</v>
      </c>
      <c r="CA13" s="21">
        <v>2647391.9426139053</v>
      </c>
      <c r="CB13" s="13">
        <f t="shared" si="45"/>
        <v>12.222905436452379</v>
      </c>
      <c r="CC13" s="22">
        <f t="shared" si="46"/>
        <v>2.8946454194017202E-2</v>
      </c>
    </row>
    <row r="14" spans="1:81" s="9" customFormat="1" ht="12.6" x14ac:dyDescent="0.3">
      <c r="A14" s="5" t="s">
        <v>5</v>
      </c>
      <c r="B14" s="21">
        <v>0</v>
      </c>
      <c r="C14" s="13">
        <f t="shared" si="0"/>
        <v>0</v>
      </c>
      <c r="D14" s="21">
        <v>0</v>
      </c>
      <c r="E14" s="13">
        <f t="shared" si="1"/>
        <v>0</v>
      </c>
      <c r="F14" s="22">
        <v>0</v>
      </c>
      <c r="G14" s="21">
        <v>0</v>
      </c>
      <c r="H14" s="13">
        <f t="shared" si="2"/>
        <v>0</v>
      </c>
      <c r="I14" s="22">
        <v>0</v>
      </c>
      <c r="J14" s="21">
        <v>0</v>
      </c>
      <c r="K14" s="13">
        <f t="shared" si="3"/>
        <v>0</v>
      </c>
      <c r="L14" s="22">
        <v>0</v>
      </c>
      <c r="M14" s="21">
        <v>0</v>
      </c>
      <c r="N14" s="13">
        <f>+M14/$J$30*100</f>
        <v>0</v>
      </c>
      <c r="O14" s="22"/>
      <c r="P14" s="21"/>
      <c r="Q14" s="13">
        <f t="shared" si="4"/>
        <v>0</v>
      </c>
      <c r="R14" s="22">
        <v>0</v>
      </c>
      <c r="S14" s="11"/>
      <c r="T14" s="13">
        <f t="shared" si="5"/>
        <v>0</v>
      </c>
      <c r="U14" s="22">
        <v>0</v>
      </c>
      <c r="V14" s="21">
        <v>0</v>
      </c>
      <c r="W14" s="13">
        <f t="shared" si="6"/>
        <v>0</v>
      </c>
      <c r="X14" s="22"/>
      <c r="Y14" s="21"/>
      <c r="Z14" s="13">
        <f t="shared" si="7"/>
        <v>0</v>
      </c>
      <c r="AA14" s="22">
        <v>0</v>
      </c>
      <c r="AB14" s="21">
        <v>0</v>
      </c>
      <c r="AC14" s="13">
        <f t="shared" si="18"/>
        <v>0</v>
      </c>
      <c r="AD14" s="22">
        <v>0</v>
      </c>
      <c r="AE14" s="21">
        <v>0</v>
      </c>
      <c r="AF14" s="13">
        <f t="shared" si="8"/>
        <v>0</v>
      </c>
      <c r="AG14" s="22">
        <v>0</v>
      </c>
      <c r="AH14" s="21">
        <v>0</v>
      </c>
      <c r="AI14" s="13">
        <f t="shared" si="9"/>
        <v>0</v>
      </c>
      <c r="AJ14" s="22"/>
      <c r="AK14" s="21">
        <v>0</v>
      </c>
      <c r="AL14" s="13">
        <f t="shared" si="10"/>
        <v>0</v>
      </c>
      <c r="AM14" s="22">
        <v>0</v>
      </c>
      <c r="AN14" s="21">
        <v>0</v>
      </c>
      <c r="AO14" s="13">
        <f t="shared" si="23"/>
        <v>0</v>
      </c>
      <c r="AP14" s="22">
        <v>0</v>
      </c>
      <c r="AQ14" s="21">
        <v>0</v>
      </c>
      <c r="AR14" s="13">
        <f t="shared" si="25"/>
        <v>0</v>
      </c>
      <c r="AS14" s="22">
        <v>0</v>
      </c>
      <c r="AT14" s="21">
        <v>0</v>
      </c>
      <c r="AU14" s="13">
        <f t="shared" si="27"/>
        <v>0</v>
      </c>
      <c r="AV14" s="22">
        <v>0</v>
      </c>
      <c r="AW14" s="21">
        <v>0</v>
      </c>
      <c r="AX14" s="13">
        <f t="shared" si="29"/>
        <v>0</v>
      </c>
      <c r="AY14" s="22"/>
      <c r="AZ14" s="21">
        <v>0</v>
      </c>
      <c r="BA14" s="13">
        <f t="shared" ref="BA14:BA18" si="47">+AZ14/$BC$30*100</f>
        <v>0</v>
      </c>
      <c r="BB14" s="22">
        <v>0</v>
      </c>
      <c r="BC14" s="21">
        <v>0</v>
      </c>
      <c r="BD14" s="13">
        <f t="shared" si="32"/>
        <v>0</v>
      </c>
      <c r="BE14" s="22">
        <v>0</v>
      </c>
      <c r="BF14" s="21">
        <v>0</v>
      </c>
      <c r="BG14" s="13">
        <f t="shared" si="34"/>
        <v>0</v>
      </c>
      <c r="BH14" s="22">
        <v>0</v>
      </c>
      <c r="BI14" s="21">
        <v>0</v>
      </c>
      <c r="BJ14" s="13">
        <f t="shared" ref="BJ14:BJ18" si="48">+BI14/$BF$30*100</f>
        <v>0</v>
      </c>
      <c r="BK14" s="22">
        <v>0</v>
      </c>
      <c r="BL14" s="21">
        <v>0</v>
      </c>
      <c r="BM14" s="13">
        <f t="shared" ref="BM14:BM18" si="49">+BL14/$BF$30*100</f>
        <v>0</v>
      </c>
      <c r="BN14" s="22">
        <v>0</v>
      </c>
      <c r="BO14" s="21">
        <v>0</v>
      </c>
      <c r="BP14" s="13">
        <f t="shared" ref="BP14" si="50">+BO14/$BF$30*100</f>
        <v>0</v>
      </c>
      <c r="BQ14" s="22">
        <v>0</v>
      </c>
      <c r="BR14" s="21">
        <v>0</v>
      </c>
      <c r="BS14" s="13">
        <f t="shared" ref="BS14" si="51">+BR14/$BF$30*100</f>
        <v>0</v>
      </c>
      <c r="BT14" s="22">
        <v>0</v>
      </c>
      <c r="BU14" s="21">
        <v>0</v>
      </c>
      <c r="BV14" s="13">
        <f t="shared" ref="BV14" si="52">+BU14/$BF$30*100</f>
        <v>0</v>
      </c>
      <c r="BW14" s="22">
        <v>0</v>
      </c>
      <c r="BX14" s="21">
        <v>0</v>
      </c>
      <c r="BY14" s="13">
        <f t="shared" ref="BY14" si="53">+BX14/$BF$30*100</f>
        <v>0</v>
      </c>
      <c r="BZ14" s="22">
        <v>0</v>
      </c>
      <c r="CA14" s="21">
        <v>0</v>
      </c>
      <c r="CB14" s="13">
        <f t="shared" si="45"/>
        <v>0</v>
      </c>
      <c r="CC14" s="22">
        <v>0</v>
      </c>
    </row>
    <row r="15" spans="1:81" s="9" customFormat="1" ht="12.6" x14ac:dyDescent="0.3">
      <c r="A15" s="5" t="s">
        <v>11</v>
      </c>
      <c r="B15" s="21">
        <v>1649387.9</v>
      </c>
      <c r="C15" s="13">
        <f t="shared" si="0"/>
        <v>7.8490788608891107</v>
      </c>
      <c r="D15" s="21">
        <v>1649387.9</v>
      </c>
      <c r="E15" s="13">
        <f t="shared" si="1"/>
        <v>7.8172667187728706</v>
      </c>
      <c r="F15" s="22">
        <f t="shared" si="11"/>
        <v>0</v>
      </c>
      <c r="G15" s="21">
        <v>1644945.65</v>
      </c>
      <c r="H15" s="13">
        <f t="shared" si="2"/>
        <v>7.7320184581750233</v>
      </c>
      <c r="I15" s="22">
        <f t="shared" si="12"/>
        <v>-2.6932718495146224E-3</v>
      </c>
      <c r="J15" s="21">
        <v>1522972.1</v>
      </c>
      <c r="K15" s="13">
        <f t="shared" si="3"/>
        <v>7.145519028211214</v>
      </c>
      <c r="L15" s="22">
        <f>+J15/G15-1</f>
        <v>-7.4150504607857326E-2</v>
      </c>
      <c r="M15" s="21">
        <v>1522972.1</v>
      </c>
      <c r="N15" s="13">
        <f>+M15/$M$30*100</f>
        <v>7.0435334810081267</v>
      </c>
      <c r="O15" s="22">
        <f t="shared" si="14"/>
        <v>0</v>
      </c>
      <c r="P15" s="21">
        <v>1522972.1</v>
      </c>
      <c r="Q15" s="13">
        <f t="shared" si="4"/>
        <v>7.0092027881671308</v>
      </c>
      <c r="R15" s="22">
        <f t="shared" si="15"/>
        <v>0</v>
      </c>
      <c r="S15" s="21">
        <v>1522972.1</v>
      </c>
      <c r="T15" s="13">
        <f t="shared" si="5"/>
        <v>7.0056749774535607</v>
      </c>
      <c r="U15" s="22">
        <f t="shared" si="16"/>
        <v>0</v>
      </c>
      <c r="V15" s="21">
        <v>1522972.1</v>
      </c>
      <c r="W15" s="13">
        <f t="shared" si="6"/>
        <v>7.1000710174648942</v>
      </c>
      <c r="X15" s="22">
        <f t="shared" si="17"/>
        <v>0</v>
      </c>
      <c r="Y15" s="21">
        <v>1523322.1</v>
      </c>
      <c r="Z15" s="13">
        <f t="shared" si="7"/>
        <v>7.1085485071404664</v>
      </c>
      <c r="AA15" s="22">
        <f>+Y15/V15-1</f>
        <v>2.2981379632636134E-4</v>
      </c>
      <c r="AB15" s="21">
        <v>1523322.1</v>
      </c>
      <c r="AC15" s="13">
        <f t="shared" si="18"/>
        <v>7.1521874513334209</v>
      </c>
      <c r="AD15" s="22">
        <f t="shared" si="19"/>
        <v>0</v>
      </c>
      <c r="AE15" s="21">
        <v>1523322.1</v>
      </c>
      <c r="AF15" s="13">
        <f t="shared" si="8"/>
        <v>7.1405734241450665</v>
      </c>
      <c r="AG15" s="22">
        <f t="shared" si="20"/>
        <v>0</v>
      </c>
      <c r="AH15" s="21">
        <v>1401131.15</v>
      </c>
      <c r="AI15" s="13">
        <f t="shared" si="9"/>
        <v>6.5905626418074306</v>
      </c>
      <c r="AJ15" s="22">
        <f t="shared" si="21"/>
        <v>-8.0213468970219859E-2</v>
      </c>
      <c r="AK15" s="21">
        <v>1401131.15</v>
      </c>
      <c r="AL15" s="13">
        <f t="shared" si="10"/>
        <v>6.6017289465627389</v>
      </c>
      <c r="AM15" s="22">
        <f t="shared" si="22"/>
        <v>0</v>
      </c>
      <c r="AN15" s="21">
        <v>1401131.15</v>
      </c>
      <c r="AO15" s="13">
        <f t="shared" si="23"/>
        <v>6.630356623780691</v>
      </c>
      <c r="AP15" s="22">
        <f t="shared" ref="AP15:AP17" si="54">+AN15/AK15-1</f>
        <v>0</v>
      </c>
      <c r="AQ15" s="21">
        <v>1246007.55</v>
      </c>
      <c r="AR15" s="13">
        <f t="shared" si="25"/>
        <v>5.9262829744366838</v>
      </c>
      <c r="AS15" s="22">
        <f t="shared" si="26"/>
        <v>-0.11071311918231197</v>
      </c>
      <c r="AT15" s="21">
        <v>1246007.55</v>
      </c>
      <c r="AU15" s="13">
        <f t="shared" si="27"/>
        <v>5.9651383263296411</v>
      </c>
      <c r="AV15" s="22">
        <f t="shared" si="28"/>
        <v>0</v>
      </c>
      <c r="AW15" s="21">
        <v>1205707.55</v>
      </c>
      <c r="AX15" s="13">
        <f t="shared" si="29"/>
        <v>5.7035850326172577</v>
      </c>
      <c r="AY15" s="22">
        <f t="shared" si="30"/>
        <v>-3.234330321674217E-2</v>
      </c>
      <c r="AZ15" s="21">
        <v>1205707.55</v>
      </c>
      <c r="BA15" s="13">
        <f>+AZ15/$AZ$30*100</f>
        <v>5.6437748876875116</v>
      </c>
      <c r="BB15" s="22">
        <f t="shared" si="31"/>
        <v>0</v>
      </c>
      <c r="BC15" s="21">
        <v>1204290.05</v>
      </c>
      <c r="BD15" s="13">
        <f t="shared" si="32"/>
        <v>5.7324536062161844</v>
      </c>
      <c r="BE15" s="22">
        <f t="shared" si="33"/>
        <v>-1.1756582265740612E-3</v>
      </c>
      <c r="BF15" s="21">
        <v>1169967.75</v>
      </c>
      <c r="BG15" s="13">
        <f t="shared" si="34"/>
        <v>5.5561206373644056</v>
      </c>
      <c r="BH15" s="22">
        <f t="shared" ref="BH15:BH17" si="55">+BF15/BC15-1</f>
        <v>-2.8500027879496348E-2</v>
      </c>
      <c r="BI15" s="21">
        <v>1173067.75</v>
      </c>
      <c r="BJ15" s="13">
        <f>+BI15/$BI$30*100</f>
        <v>5.506817875803411</v>
      </c>
      <c r="BK15" s="22">
        <f t="shared" ref="BK15:BK17" si="56">+BI15/BF15-1</f>
        <v>2.6496456846780703E-3</v>
      </c>
      <c r="BL15" s="21">
        <v>1173067.75</v>
      </c>
      <c r="BM15" s="13">
        <f>+BL15/$BL$30*100</f>
        <v>5.5307893166518234</v>
      </c>
      <c r="BN15" s="22">
        <f t="shared" ref="BN15:BN17" si="57">+BL15/BI15-1</f>
        <v>0</v>
      </c>
      <c r="BO15" s="21">
        <v>1173067.75</v>
      </c>
      <c r="BP15" s="13">
        <f>+BO15/$BO$30*100</f>
        <v>5.492916916903404</v>
      </c>
      <c r="BQ15" s="22">
        <f t="shared" ref="BQ15:BQ17" si="58">+BO15/BL15-1</f>
        <v>0</v>
      </c>
      <c r="BR15" s="9">
        <v>1125414.8</v>
      </c>
      <c r="BS15" s="13">
        <f>+BR15/$BR$30*100</f>
        <v>5.2319206111244476</v>
      </c>
      <c r="BT15" s="22">
        <f t="shared" si="43"/>
        <v>-4.0622504539912563E-2</v>
      </c>
      <c r="BU15" s="11">
        <v>1125414.8</v>
      </c>
      <c r="BV15" s="13">
        <f>+BU15/$BU$30*100</f>
        <v>5.227030582719209</v>
      </c>
      <c r="BW15" s="22">
        <f>+BU15/BR15-1</f>
        <v>0</v>
      </c>
      <c r="BX15" s="11">
        <v>1125414.8</v>
      </c>
      <c r="BY15" s="13">
        <f>+BX15/$BX$30*100</f>
        <v>5.2267975928459487</v>
      </c>
      <c r="BZ15" s="22">
        <f t="shared" si="44"/>
        <v>0</v>
      </c>
      <c r="CA15" s="11">
        <v>1125414.8</v>
      </c>
      <c r="CB15" s="13">
        <f t="shared" si="45"/>
        <v>5.1959962768497832</v>
      </c>
      <c r="CC15" s="22">
        <f t="shared" si="46"/>
        <v>0</v>
      </c>
    </row>
    <row r="16" spans="1:81" s="9" customFormat="1" ht="12.6" x14ac:dyDescent="0.3">
      <c r="A16" s="5" t="s">
        <v>6</v>
      </c>
      <c r="B16" s="21">
        <v>3858080.1652912814</v>
      </c>
      <c r="C16" s="13">
        <f t="shared" si="0"/>
        <v>18.359765746434398</v>
      </c>
      <c r="D16" s="21">
        <v>3670957.314615448</v>
      </c>
      <c r="E16" s="13">
        <f t="shared" si="1"/>
        <v>17.39848609388924</v>
      </c>
      <c r="F16" s="22">
        <f t="shared" si="11"/>
        <v>-4.850154549904373E-2</v>
      </c>
      <c r="G16" s="21">
        <v>3796793.7085175985</v>
      </c>
      <c r="H16" s="13">
        <f t="shared" si="2"/>
        <v>17.846716720483059</v>
      </c>
      <c r="I16" s="22">
        <f t="shared" si="12"/>
        <v>3.4278904143382194E-2</v>
      </c>
      <c r="J16" s="21">
        <v>3710985.0233022161</v>
      </c>
      <c r="K16" s="13">
        <f t="shared" si="3"/>
        <v>17.411293415954777</v>
      </c>
      <c r="L16" s="22">
        <f>+J16/G16-1</f>
        <v>-2.2600302203114708E-2</v>
      </c>
      <c r="M16" s="21">
        <v>3740819.5418245555</v>
      </c>
      <c r="N16" s="13">
        <f>+M16/$M$30*100</f>
        <v>17.300768470578507</v>
      </c>
      <c r="O16" s="22">
        <f t="shared" si="14"/>
        <v>8.0395146665914741E-3</v>
      </c>
      <c r="P16" s="21">
        <v>3649133.8118134472</v>
      </c>
      <c r="Q16" s="13">
        <f t="shared" si="4"/>
        <v>16.794476332270143</v>
      </c>
      <c r="R16" s="22">
        <f t="shared" si="15"/>
        <v>-1.666706038973198E-2</v>
      </c>
      <c r="S16" s="11">
        <v>3662190.0454513524</v>
      </c>
      <c r="T16" s="13">
        <f t="shared" si="5"/>
        <v>16.846082186336869</v>
      </c>
      <c r="U16" s="22">
        <f t="shared" si="16"/>
        <v>3.5778993896133926E-3</v>
      </c>
      <c r="V16" s="21">
        <v>3656435.8031419804</v>
      </c>
      <c r="W16" s="13">
        <f t="shared" si="6"/>
        <v>17.046243902373096</v>
      </c>
      <c r="X16" s="22">
        <f t="shared" si="17"/>
        <v>-1.571257154313721E-3</v>
      </c>
      <c r="Y16" s="21">
        <v>3527437.1570780259</v>
      </c>
      <c r="Z16" s="13">
        <f t="shared" si="7"/>
        <v>16.460706594474541</v>
      </c>
      <c r="AA16" s="22">
        <f>+Y16/V16-1</f>
        <v>-3.5279888123047498E-2</v>
      </c>
      <c r="AB16" s="21">
        <v>3551112.76677108</v>
      </c>
      <c r="AC16" s="13">
        <f t="shared" si="18"/>
        <v>16.672917808236367</v>
      </c>
      <c r="AD16" s="22">
        <f t="shared" si="19"/>
        <v>6.7118445031819629E-3</v>
      </c>
      <c r="AE16" s="21">
        <v>3511554.0662111947</v>
      </c>
      <c r="AF16" s="13">
        <f t="shared" si="8"/>
        <v>16.460412175885981</v>
      </c>
      <c r="AG16" s="22">
        <f t="shared" si="20"/>
        <v>-1.1139804100294692E-2</v>
      </c>
      <c r="AH16" s="21">
        <v>3518012.2240721891</v>
      </c>
      <c r="AI16" s="13">
        <f t="shared" si="9"/>
        <v>16.547829899714987</v>
      </c>
      <c r="AJ16" s="22">
        <f t="shared" si="21"/>
        <v>1.8391167384081974E-3</v>
      </c>
      <c r="AK16" s="21">
        <v>3434160.3055326026</v>
      </c>
      <c r="AL16" s="13">
        <f t="shared" si="10"/>
        <v>16.180780433131705</v>
      </c>
      <c r="AM16" s="22">
        <f t="shared" si="22"/>
        <v>-2.3835027623220095E-2</v>
      </c>
      <c r="AN16" s="21">
        <v>3398628.0600799872</v>
      </c>
      <c r="AO16" s="13">
        <f t="shared" si="23"/>
        <v>16.082802862471702</v>
      </c>
      <c r="AP16" s="22">
        <f t="shared" si="54"/>
        <v>-1.0346705538285761E-2</v>
      </c>
      <c r="AQ16" s="21">
        <v>3241239.8892393406</v>
      </c>
      <c r="AR16" s="13">
        <f t="shared" si="25"/>
        <v>15.416042038962081</v>
      </c>
      <c r="AS16" s="22">
        <f t="shared" si="26"/>
        <v>-4.6309324838841759E-2</v>
      </c>
      <c r="AT16" s="21">
        <v>3167812.4860435491</v>
      </c>
      <c r="AU16" s="13">
        <f t="shared" si="27"/>
        <v>15.165590024814824</v>
      </c>
      <c r="AV16" s="22">
        <f t="shared" si="28"/>
        <v>-2.2654109447302728E-2</v>
      </c>
      <c r="AW16" s="21">
        <v>3229508.7315155966</v>
      </c>
      <c r="AX16" s="13">
        <f t="shared" si="29"/>
        <v>15.277152128456938</v>
      </c>
      <c r="AY16" s="22">
        <f t="shared" si="30"/>
        <v>1.9475977742957618E-2</v>
      </c>
      <c r="AZ16" s="21">
        <v>3197273.2383162174</v>
      </c>
      <c r="BA16" s="13">
        <f>+AZ16/$AZ$30*100</f>
        <v>14.966059067544526</v>
      </c>
      <c r="BB16" s="22">
        <f t="shared" si="31"/>
        <v>-9.9815470027391218E-3</v>
      </c>
      <c r="BC16" s="21">
        <v>3179712.5995829743</v>
      </c>
      <c r="BD16" s="13">
        <f t="shared" si="32"/>
        <v>15.135519020696433</v>
      </c>
      <c r="BE16" s="22">
        <f t="shared" si="33"/>
        <v>-5.4923797324532009E-3</v>
      </c>
      <c r="BF16" s="21">
        <v>3158273.5205713594</v>
      </c>
      <c r="BG16" s="13">
        <f t="shared" si="34"/>
        <v>14.998489219970438</v>
      </c>
      <c r="BH16" s="22">
        <f t="shared" si="55"/>
        <v>-6.7424581122289551E-3</v>
      </c>
      <c r="BI16" s="21">
        <v>3149689.8700544978</v>
      </c>
      <c r="BJ16" s="13">
        <f t="shared" ref="BJ16:BJ17" si="59">+BI16/$BI$30*100</f>
        <v>14.785819898000801</v>
      </c>
      <c r="BK16" s="22">
        <f t="shared" si="56"/>
        <v>-2.717829998241772E-3</v>
      </c>
      <c r="BL16" s="21">
        <v>3159089.2482155398</v>
      </c>
      <c r="BM16" s="13">
        <f t="shared" ref="BM16:BM17" si="60">+BL16/$BL$30*100</f>
        <v>14.894499541377851</v>
      </c>
      <c r="BN16" s="22">
        <f t="shared" si="57"/>
        <v>2.9842233835166709E-3</v>
      </c>
      <c r="BO16" s="21">
        <v>3149445.3873152374</v>
      </c>
      <c r="BP16" s="13">
        <f t="shared" ref="BP16:BP17" si="61">+BO16/$BO$30*100</f>
        <v>14.747350992171818</v>
      </c>
      <c r="BQ16" s="22">
        <f t="shared" si="58"/>
        <v>-3.0527345518174265E-3</v>
      </c>
      <c r="BR16" s="21">
        <v>3108449.0165429423</v>
      </c>
      <c r="BS16" s="13">
        <f t="shared" ref="BS16:BS17" si="62">+BR16/$BR$30*100</f>
        <v>14.450812694377696</v>
      </c>
      <c r="BT16" s="22">
        <f t="shared" si="43"/>
        <v>-1.3017012753233637E-2</v>
      </c>
      <c r="BU16" s="21">
        <v>3128677.9650231246</v>
      </c>
      <c r="BV16" s="13">
        <f>+BU16/$BU$30*100</f>
        <v>14.531260302117557</v>
      </c>
      <c r="BW16" s="22">
        <f>+BU16/BR16-1</f>
        <v>6.5077305024225929E-3</v>
      </c>
      <c r="BX16" s="21">
        <v>3180923.7093697349</v>
      </c>
      <c r="BY16" s="13">
        <f>+BX16/$BX$30*100</f>
        <v>14.773259057158603</v>
      </c>
      <c r="BZ16" s="22">
        <f t="shared" si="44"/>
        <v>1.6698984341210199E-2</v>
      </c>
      <c r="CA16" s="21">
        <v>3158509.9999319501</v>
      </c>
      <c r="CB16" s="13">
        <f t="shared" si="45"/>
        <v>14.582717590029223</v>
      </c>
      <c r="CC16" s="22">
        <f t="shared" si="46"/>
        <v>-7.0462895327425557E-3</v>
      </c>
    </row>
    <row r="17" spans="1:81" s="9" customFormat="1" ht="12.6" x14ac:dyDescent="0.3">
      <c r="A17" s="5" t="s">
        <v>7</v>
      </c>
      <c r="B17" s="21">
        <v>11679712.886906002</v>
      </c>
      <c r="C17" s="13">
        <f t="shared" si="0"/>
        <v>55.581217445494801</v>
      </c>
      <c r="D17" s="21">
        <v>11832569.1497092</v>
      </c>
      <c r="E17" s="13">
        <f t="shared" si="1"/>
        <v>56.080409594129044</v>
      </c>
      <c r="F17" s="22">
        <f t="shared" si="11"/>
        <v>1.30873305091741E-2</v>
      </c>
      <c r="G17" s="21">
        <v>11811407.478890829</v>
      </c>
      <c r="H17" s="13">
        <f t="shared" si="2"/>
        <v>55.519172103838443</v>
      </c>
      <c r="I17" s="22">
        <f t="shared" si="12"/>
        <v>-1.7884257045640561E-3</v>
      </c>
      <c r="J17" s="21">
        <v>12037607.70779014</v>
      </c>
      <c r="K17" s="13">
        <f t="shared" si="3"/>
        <v>56.47835238095066</v>
      </c>
      <c r="L17" s="22">
        <f>+J17/G17-1</f>
        <v>1.9150996975049184E-2</v>
      </c>
      <c r="M17" s="21">
        <v>12446505.06279549</v>
      </c>
      <c r="N17" s="13">
        <f>+M17/$M$30*100</f>
        <v>57.56334940826374</v>
      </c>
      <c r="O17" s="22">
        <f t="shared" si="14"/>
        <v>3.3968323684508528E-2</v>
      </c>
      <c r="P17" s="21">
        <v>12648474.904661689</v>
      </c>
      <c r="Q17" s="13">
        <f t="shared" si="4"/>
        <v>58.212311025143983</v>
      </c>
      <c r="R17" s="22">
        <f t="shared" si="15"/>
        <v>5.0746561252052347E-2</v>
      </c>
      <c r="S17" s="21">
        <v>12621531.611312199</v>
      </c>
      <c r="T17" s="13">
        <f t="shared" si="5"/>
        <v>58.059072905215395</v>
      </c>
      <c r="U17" s="22">
        <f t="shared" si="16"/>
        <v>-2.1301614267787983E-3</v>
      </c>
      <c r="V17" s="21">
        <v>12465075.790208768</v>
      </c>
      <c r="W17" s="13">
        <f t="shared" si="6"/>
        <v>58.111979430591397</v>
      </c>
      <c r="X17" s="22">
        <f t="shared" si="17"/>
        <v>-1.2395945747440518E-2</v>
      </c>
      <c r="Y17" s="21">
        <v>12742219.199424</v>
      </c>
      <c r="Z17" s="13">
        <f t="shared" si="7"/>
        <v>59.461280885849455</v>
      </c>
      <c r="AA17" s="22">
        <f>+Y17/V17-1</f>
        <v>2.223359198769792E-2</v>
      </c>
      <c r="AB17" s="21">
        <v>12569202.80324487</v>
      </c>
      <c r="AC17" s="13">
        <f t="shared" si="18"/>
        <v>59.013976468031814</v>
      </c>
      <c r="AD17" s="22">
        <f t="shared" si="19"/>
        <v>-1.3578199642567124E-2</v>
      </c>
      <c r="AE17" s="21">
        <v>12562670.78858716</v>
      </c>
      <c r="AF17" s="13">
        <f t="shared" si="8"/>
        <v>58.887528231402285</v>
      </c>
      <c r="AG17" s="22">
        <f t="shared" si="20"/>
        <v>-5.1968408497815588E-4</v>
      </c>
      <c r="AH17" s="21">
        <v>12677825.25284241</v>
      </c>
      <c r="AI17" s="13">
        <f t="shared" si="9"/>
        <v>59.633248101539991</v>
      </c>
      <c r="AJ17" s="22">
        <f t="shared" si="21"/>
        <v>9.1663998996027729E-3</v>
      </c>
      <c r="AK17" s="21">
        <v>12699549.533786369</v>
      </c>
      <c r="AL17" s="13">
        <f t="shared" si="10"/>
        <v>59.836642533787668</v>
      </c>
      <c r="AM17" s="22">
        <f t="shared" si="22"/>
        <v>1.7135652614463925E-3</v>
      </c>
      <c r="AN17" s="21">
        <v>12568439.824980872</v>
      </c>
      <c r="AO17" s="13">
        <f>+AN17/$AN$30*100</f>
        <v>59.475687371700339</v>
      </c>
      <c r="AP17" s="22">
        <f t="shared" si="54"/>
        <v>-1.0323965307327487E-2</v>
      </c>
      <c r="AQ17" s="21">
        <v>12798564.194059329</v>
      </c>
      <c r="AR17" s="13">
        <f t="shared" si="25"/>
        <v>60.872755610902004</v>
      </c>
      <c r="AS17" s="22">
        <f t="shared" si="26"/>
        <v>1.8309700510405813E-2</v>
      </c>
      <c r="AT17" s="21">
        <v>12764287.73812387</v>
      </c>
      <c r="AU17" s="13">
        <f t="shared" si="27"/>
        <v>61.107769367033271</v>
      </c>
      <c r="AV17" s="22">
        <f t="shared" si="28"/>
        <v>-2.6781485341433875E-3</v>
      </c>
      <c r="AW17" s="21">
        <v>13013898.818682712</v>
      </c>
      <c r="AX17" s="13">
        <f t="shared" si="29"/>
        <v>61.56209150239966</v>
      </c>
      <c r="AY17" s="22">
        <f t="shared" si="30"/>
        <v>1.9555425706466512E-2</v>
      </c>
      <c r="AZ17" s="21">
        <v>13236158.71167046</v>
      </c>
      <c r="BA17" s="13">
        <f>+AZ17/$AZ$30*100</f>
        <v>61.956898375872349</v>
      </c>
      <c r="BB17" s="22">
        <f t="shared" si="31"/>
        <v>1.7078655373336193E-2</v>
      </c>
      <c r="BC17" s="21">
        <v>12829524.55249886</v>
      </c>
      <c r="BD17" s="13">
        <f t="shared" si="32"/>
        <v>61.068888086396775</v>
      </c>
      <c r="BE17" s="22">
        <f t="shared" si="33"/>
        <v>-3.0721462928142929E-2</v>
      </c>
      <c r="BF17" s="21">
        <v>13045585.525647338</v>
      </c>
      <c r="BG17" s="13">
        <f t="shared" si="34"/>
        <v>61.952858927565792</v>
      </c>
      <c r="BH17" s="22">
        <f t="shared" si="55"/>
        <v>1.6840918169987562E-2</v>
      </c>
      <c r="BI17" s="21">
        <v>13147572.46393422</v>
      </c>
      <c r="BJ17" s="13">
        <f t="shared" si="59"/>
        <v>61.719612586582194</v>
      </c>
      <c r="BK17" s="22">
        <f t="shared" si="56"/>
        <v>7.8177355923487735E-3</v>
      </c>
      <c r="BL17" s="21">
        <v>13000747.63047098</v>
      </c>
      <c r="BM17" s="13">
        <f t="shared" si="60"/>
        <v>61.296030091267454</v>
      </c>
      <c r="BN17" s="22">
        <f t="shared" si="57"/>
        <v>-1.1167448125195989E-2</v>
      </c>
      <c r="BO17" s="21">
        <v>13095632.274175569</v>
      </c>
      <c r="BP17" s="13">
        <f t="shared" si="61"/>
        <v>61.320601522260908</v>
      </c>
      <c r="BQ17" s="22">
        <f t="shared" si="58"/>
        <v>7.298399015315038E-3</v>
      </c>
      <c r="BR17" s="21">
        <v>13350148.600107661</v>
      </c>
      <c r="BS17" s="13">
        <f t="shared" si="62"/>
        <v>62.063265582145753</v>
      </c>
      <c r="BT17" s="22">
        <f t="shared" si="43"/>
        <v>1.9435207144140376E-2</v>
      </c>
      <c r="BU17" s="21">
        <v>13363327.487330848</v>
      </c>
      <c r="BV17" s="13">
        <f>+BU17/$BU$30*100</f>
        <v>62.06646781539623</v>
      </c>
      <c r="BW17" s="22">
        <f>+BU17/BR17-1</f>
        <v>9.8717157523475763E-4</v>
      </c>
      <c r="BX17" s="21">
        <v>13276113.137829311</v>
      </c>
      <c r="BY17" s="13">
        <f>+BX17/$BX$30*100</f>
        <v>61.658649052026618</v>
      </c>
      <c r="BZ17" s="22">
        <f t="shared" si="44"/>
        <v>-6.5263946860706357E-3</v>
      </c>
      <c r="CA17" s="21">
        <v>13351952.604645459</v>
      </c>
      <c r="CB17" s="13">
        <f t="shared" si="45"/>
        <v>61.645444881667245</v>
      </c>
      <c r="CC17" s="22">
        <f t="shared" si="46"/>
        <v>5.7124751822164033E-3</v>
      </c>
    </row>
    <row r="18" spans="1:81" s="9" customFormat="1" ht="12.6" x14ac:dyDescent="0.3">
      <c r="A18" s="5"/>
      <c r="B18" s="21">
        <v>0</v>
      </c>
      <c r="C18" s="13">
        <f t="shared" si="0"/>
        <v>0</v>
      </c>
      <c r="D18" s="21">
        <v>0</v>
      </c>
      <c r="E18" s="13">
        <f t="shared" si="1"/>
        <v>0</v>
      </c>
      <c r="F18" s="22">
        <v>0</v>
      </c>
      <c r="G18" s="21">
        <v>0</v>
      </c>
      <c r="H18" s="13">
        <f t="shared" si="2"/>
        <v>0</v>
      </c>
      <c r="I18" s="22">
        <v>0</v>
      </c>
      <c r="J18" s="21">
        <v>0</v>
      </c>
      <c r="K18" s="13">
        <f t="shared" si="3"/>
        <v>0</v>
      </c>
      <c r="L18" s="22"/>
      <c r="M18" s="21"/>
      <c r="N18" s="13"/>
      <c r="O18" s="22"/>
      <c r="P18" s="21">
        <v>0</v>
      </c>
      <c r="Q18" s="13">
        <f t="shared" si="4"/>
        <v>0</v>
      </c>
      <c r="R18" s="22">
        <v>0</v>
      </c>
      <c r="S18" s="21">
        <v>0</v>
      </c>
      <c r="T18" s="13"/>
      <c r="U18" s="22"/>
      <c r="V18" s="21"/>
      <c r="W18" s="13"/>
      <c r="X18" s="22"/>
      <c r="Y18" s="21">
        <v>0</v>
      </c>
      <c r="Z18" s="13">
        <f t="shared" si="7"/>
        <v>0</v>
      </c>
      <c r="AA18" s="22">
        <v>0</v>
      </c>
      <c r="AB18" s="21"/>
      <c r="AC18" s="13">
        <f t="shared" si="18"/>
        <v>0</v>
      </c>
      <c r="AD18" s="22">
        <v>0</v>
      </c>
      <c r="AE18" s="21">
        <v>0</v>
      </c>
      <c r="AF18" s="13">
        <f t="shared" si="8"/>
        <v>0</v>
      </c>
      <c r="AG18" s="22">
        <v>0</v>
      </c>
      <c r="AH18" s="21"/>
      <c r="AI18" s="13">
        <f t="shared" si="9"/>
        <v>0</v>
      </c>
      <c r="AJ18" s="22"/>
      <c r="AK18" s="21">
        <v>0</v>
      </c>
      <c r="AL18" s="13">
        <f t="shared" si="10"/>
        <v>0</v>
      </c>
      <c r="AM18" s="22">
        <v>0</v>
      </c>
      <c r="AN18" s="21">
        <v>0</v>
      </c>
      <c r="AO18" s="13">
        <f t="shared" si="23"/>
        <v>0</v>
      </c>
      <c r="AP18" s="22">
        <v>0</v>
      </c>
      <c r="AQ18" s="21">
        <v>0</v>
      </c>
      <c r="AR18" s="13">
        <f t="shared" si="25"/>
        <v>0</v>
      </c>
      <c r="AS18" s="22">
        <v>0</v>
      </c>
      <c r="AT18" s="21"/>
      <c r="AU18" s="13">
        <f t="shared" si="27"/>
        <v>0</v>
      </c>
      <c r="AV18" s="22">
        <v>0</v>
      </c>
      <c r="AW18" s="21"/>
      <c r="AX18" s="13">
        <f t="shared" si="29"/>
        <v>0</v>
      </c>
      <c r="AY18" s="22"/>
      <c r="AZ18" s="21"/>
      <c r="BA18" s="13">
        <f t="shared" si="47"/>
        <v>0</v>
      </c>
      <c r="BB18" s="22">
        <v>0</v>
      </c>
      <c r="BC18" s="21"/>
      <c r="BD18" s="13">
        <f t="shared" si="32"/>
        <v>0</v>
      </c>
      <c r="BE18" s="22">
        <v>0</v>
      </c>
      <c r="BF18" s="21"/>
      <c r="BG18" s="13">
        <f t="shared" si="34"/>
        <v>0</v>
      </c>
      <c r="BH18" s="22">
        <v>0</v>
      </c>
      <c r="BI18" s="21"/>
      <c r="BJ18" s="13">
        <f t="shared" si="48"/>
        <v>0</v>
      </c>
      <c r="BK18" s="22">
        <v>0</v>
      </c>
      <c r="BL18" s="21"/>
      <c r="BM18" s="13">
        <f t="shared" si="49"/>
        <v>0</v>
      </c>
      <c r="BN18" s="22">
        <v>0</v>
      </c>
      <c r="BO18" s="21"/>
      <c r="BP18" s="13">
        <f t="shared" ref="BP18" si="63">+BO18/$BF$30*100</f>
        <v>0</v>
      </c>
      <c r="BQ18" s="22">
        <v>0</v>
      </c>
      <c r="BR18" s="21"/>
      <c r="BS18" s="13">
        <f t="shared" ref="BS18" si="64">+BR18/$BF$30*100</f>
        <v>0</v>
      </c>
      <c r="BT18" s="22">
        <v>0</v>
      </c>
      <c r="BU18" s="21"/>
      <c r="BV18" s="13">
        <f t="shared" ref="BV18" si="65">+BU18/$BF$30*100</f>
        <v>0</v>
      </c>
      <c r="BW18" s="22">
        <v>0</v>
      </c>
      <c r="BX18" s="21"/>
      <c r="BY18" s="13">
        <f t="shared" ref="BY18" si="66">+BX18/$BF$30*100</f>
        <v>0</v>
      </c>
      <c r="BZ18" s="22">
        <v>0</v>
      </c>
      <c r="CA18" s="21"/>
      <c r="CB18" s="13">
        <f t="shared" si="45"/>
        <v>0</v>
      </c>
      <c r="CC18" s="22">
        <v>0</v>
      </c>
    </row>
    <row r="19" spans="1:81" s="9" customFormat="1" ht="12.6" x14ac:dyDescent="0.3">
      <c r="A19" s="6" t="s">
        <v>8</v>
      </c>
      <c r="B19" s="23">
        <f>SUM(B10:B17)</f>
        <v>20853389.743050411</v>
      </c>
      <c r="C19" s="13">
        <v>0</v>
      </c>
      <c r="D19" s="23">
        <f>SUM(D10:D17)</f>
        <v>20943480.067348547</v>
      </c>
      <c r="E19" s="13">
        <v>0</v>
      </c>
      <c r="F19" s="22">
        <v>0</v>
      </c>
      <c r="G19" s="23">
        <f>SUM(G10:G17)</f>
        <v>21121048.435202308</v>
      </c>
      <c r="H19" s="13">
        <v>0</v>
      </c>
      <c r="I19" s="22">
        <f t="shared" si="12"/>
        <v>8.4784556951733592E-3</v>
      </c>
      <c r="J19" s="23">
        <f>SUM(J10:J17)</f>
        <v>21162804.479874112</v>
      </c>
      <c r="K19" s="13"/>
      <c r="L19" s="22">
        <v>0</v>
      </c>
      <c r="M19" s="23">
        <f>SUM(M10:M17)</f>
        <v>21549285.976267733</v>
      </c>
      <c r="N19" s="13"/>
      <c r="O19" s="22"/>
      <c r="P19" s="23">
        <f>SUM(P10:P17)</f>
        <v>21655910.009322099</v>
      </c>
      <c r="Q19" s="13"/>
      <c r="R19" s="22">
        <f t="shared" si="15"/>
        <v>2.3300575777512433E-2</v>
      </c>
      <c r="S19" s="23">
        <f>SUM(S10:S17)</f>
        <v>21666871.827165186</v>
      </c>
      <c r="T19" s="13"/>
      <c r="U19" s="22"/>
      <c r="V19" s="23">
        <f>SUM(V10:V17)</f>
        <v>21378313.734704379</v>
      </c>
      <c r="W19" s="13"/>
      <c r="X19" s="22"/>
      <c r="Y19" s="23">
        <f>SUM(Y10:Y18)</f>
        <v>21358910.085014798</v>
      </c>
      <c r="Z19" s="13"/>
      <c r="AA19" s="22">
        <f>+Y19/V19-1</f>
        <v>-9.0763237598490143E-4</v>
      </c>
      <c r="AB19" s="23">
        <f>SUM(AB10:AB18)</f>
        <v>21228207.444787703</v>
      </c>
      <c r="AC19" s="13">
        <v>0</v>
      </c>
      <c r="AD19" s="22">
        <v>0</v>
      </c>
      <c r="AE19" s="23">
        <f>SUM(AE10:AE18)</f>
        <v>21264100.195684452</v>
      </c>
      <c r="AF19" s="13"/>
      <c r="AG19" s="22">
        <f t="shared" si="20"/>
        <v>1.690804604679963E-3</v>
      </c>
      <c r="AH19" s="23">
        <f>SUM(AH10:AH18)</f>
        <v>21190666.872465424</v>
      </c>
      <c r="AI19" s="13"/>
      <c r="AJ19" s="22">
        <f t="shared" si="21"/>
        <v>-3.4533943380276044E-3</v>
      </c>
      <c r="AK19" s="23">
        <f>SUM(AK10:AK18)</f>
        <v>21128489.46055951</v>
      </c>
      <c r="AL19" s="13"/>
      <c r="AM19" s="22">
        <f t="shared" si="22"/>
        <v>-2.9341885406497514E-3</v>
      </c>
      <c r="AN19" s="23">
        <f>SUM(AN10:AN18)</f>
        <v>21037368.270527393</v>
      </c>
      <c r="AO19" s="13"/>
      <c r="AP19" s="22">
        <f t="shared" ref="AP19" si="67">+AN19/AK19-1</f>
        <v>-4.3127167326473259E-3</v>
      </c>
      <c r="AQ19" s="23">
        <f>SUM(AQ10:AQ18)</f>
        <v>20930997.477492236</v>
      </c>
      <c r="AR19" s="13"/>
      <c r="AS19" s="22">
        <v>0</v>
      </c>
      <c r="AT19" s="23">
        <f>SUM(AT10:AT18)</f>
        <v>20795522.193966158</v>
      </c>
      <c r="AU19" s="13"/>
      <c r="AV19" s="22">
        <f t="shared" si="28"/>
        <v>-6.4724714467984112E-3</v>
      </c>
      <c r="AW19" s="23">
        <f>SUM(AW10:AW18)</f>
        <v>21046939.304680388</v>
      </c>
      <c r="AX19" s="13"/>
      <c r="AY19" s="22">
        <f t="shared" si="30"/>
        <v>1.2089963808996407E-2</v>
      </c>
      <c r="AZ19" s="23">
        <f>SUM(AZ10:AZ18)</f>
        <v>21269274.382962674</v>
      </c>
      <c r="BA19" s="13"/>
      <c r="BB19" s="22">
        <f t="shared" si="31"/>
        <v>1.0563772483196399E-2</v>
      </c>
      <c r="BC19" s="23">
        <f>SUM(BC10:BC18)</f>
        <v>20914739.663893908</v>
      </c>
      <c r="BD19" s="13"/>
      <c r="BE19" s="22">
        <f t="shared" si="33"/>
        <v>-1.6668867620268202E-2</v>
      </c>
      <c r="BF19" s="23">
        <f>SUM(BF10:BF18)</f>
        <v>21009363.8900011</v>
      </c>
      <c r="BG19" s="13">
        <v>0</v>
      </c>
      <c r="BH19" s="22">
        <f t="shared" ref="BH19" si="68">+BF19/BC19-1</f>
        <v>4.5242841951576018E-3</v>
      </c>
      <c r="BI19" s="23">
        <f>SUM(BI10:BI18)</f>
        <v>21254867.908518299</v>
      </c>
      <c r="BJ19" s="13">
        <v>0</v>
      </c>
      <c r="BK19" s="22">
        <f t="shared" ref="BK19" si="69">+BI19/BF19-1</f>
        <v>1.16854570087217E-2</v>
      </c>
      <c r="BL19" s="23">
        <f>SUM(BL10:BL18)</f>
        <v>21163062.508371025</v>
      </c>
      <c r="BM19" s="13">
        <v>0</v>
      </c>
      <c r="BN19" s="22">
        <f t="shared" ref="BN19" si="70">+BL19/BI19-1</f>
        <v>-4.3192646758571929E-3</v>
      </c>
      <c r="BO19" s="23">
        <f>SUM(BO10:BO18)</f>
        <v>21310378.114758477</v>
      </c>
      <c r="BP19" s="13">
        <v>0</v>
      </c>
      <c r="BQ19" s="22">
        <f t="shared" ref="BQ19" si="71">+BO19/BL19-1</f>
        <v>6.9609777095909209E-3</v>
      </c>
      <c r="BR19" s="23">
        <f>SUM(BR10:BR18)</f>
        <v>21465621.765062749</v>
      </c>
      <c r="BS19" s="13">
        <v>0</v>
      </c>
      <c r="BT19" s="22">
        <f t="shared" ref="BT19" si="72">+BR19/BO19-1</f>
        <v>7.2848848325577364E-3</v>
      </c>
      <c r="BU19" s="23">
        <f>SUM(BU10:BU18)</f>
        <v>21486387.117230386</v>
      </c>
      <c r="BV19" s="13">
        <v>0</v>
      </c>
      <c r="BW19" s="22">
        <f>+BU19/BR19-1</f>
        <v>9.6737715752692743E-4</v>
      </c>
      <c r="BX19" s="23">
        <f>SUM(BX10:BX18)</f>
        <v>21487506.035934936</v>
      </c>
      <c r="BY19" s="13">
        <v>0</v>
      </c>
      <c r="BZ19" s="22">
        <v>0</v>
      </c>
      <c r="CA19" s="23">
        <f>SUM(CA10:CA18)</f>
        <v>21615909.960190766</v>
      </c>
      <c r="CB19" s="13">
        <v>0</v>
      </c>
      <c r="CC19" s="22">
        <f t="shared" si="46"/>
        <v>5.9757481413194036E-3</v>
      </c>
    </row>
    <row r="20" spans="1:81" s="9" customFormat="1" ht="12.6" x14ac:dyDescent="0.3">
      <c r="A20" s="7"/>
      <c r="B20" s="19"/>
      <c r="C20" s="13">
        <f t="shared" ref="C20:C25" si="73">+B20/$B$30*100</f>
        <v>0</v>
      </c>
      <c r="D20" s="19"/>
      <c r="E20" s="13">
        <f t="shared" ref="E20:E25" si="74">+D20/$D$30*100</f>
        <v>0</v>
      </c>
      <c r="F20" s="24"/>
      <c r="G20" s="19"/>
      <c r="H20" s="13">
        <f>+G20/$G$30*100</f>
        <v>0</v>
      </c>
      <c r="I20" s="22">
        <v>0</v>
      </c>
      <c r="K20" s="13">
        <f t="shared" ref="K20:K25" si="75">+J20/$J$30*100</f>
        <v>0</v>
      </c>
      <c r="L20" s="24"/>
      <c r="M20" s="19"/>
      <c r="N20" s="25"/>
      <c r="O20" s="22"/>
      <c r="P20" s="19"/>
      <c r="Q20" s="13"/>
      <c r="R20" s="22"/>
      <c r="S20" s="19"/>
      <c r="T20" s="25"/>
      <c r="U20" s="22"/>
      <c r="V20" s="19"/>
      <c r="W20" s="25"/>
      <c r="X20" s="22"/>
      <c r="Y20" s="19"/>
      <c r="Z20" s="13"/>
      <c r="AA20" s="22">
        <v>0</v>
      </c>
      <c r="AB20" s="19"/>
      <c r="AC20" s="13">
        <f t="shared" si="18"/>
        <v>0</v>
      </c>
      <c r="AD20" s="22">
        <v>0</v>
      </c>
      <c r="AE20" s="19"/>
      <c r="AF20" s="25"/>
      <c r="AG20" s="22">
        <v>0</v>
      </c>
      <c r="AH20" s="19"/>
      <c r="AI20" s="13">
        <f t="shared" ref="AI20:AI25" si="76">+AH20/$AH$30*100</f>
        <v>0</v>
      </c>
      <c r="AJ20" s="22"/>
      <c r="AK20" s="19"/>
      <c r="AL20" s="13">
        <f t="shared" si="10"/>
        <v>0</v>
      </c>
      <c r="AM20" s="22">
        <v>0</v>
      </c>
      <c r="AN20" s="19"/>
      <c r="AO20" s="13">
        <f t="shared" ref="AO20:AO26" si="77">+AN20/$AN$30*100</f>
        <v>0</v>
      </c>
      <c r="AP20" s="22">
        <v>0</v>
      </c>
      <c r="AQ20" s="19"/>
      <c r="AR20" s="13">
        <f t="shared" si="25"/>
        <v>0</v>
      </c>
      <c r="AS20" s="22">
        <v>0</v>
      </c>
      <c r="AT20" s="19"/>
      <c r="AU20" s="13">
        <f t="shared" si="27"/>
        <v>0</v>
      </c>
      <c r="AV20" s="22">
        <v>0</v>
      </c>
      <c r="AW20" s="19"/>
      <c r="AX20" s="13">
        <f t="shared" si="29"/>
        <v>0</v>
      </c>
      <c r="AY20" s="22"/>
      <c r="AZ20" s="19"/>
      <c r="BA20" s="13">
        <f t="shared" ref="BA20:BA28" si="78">+AZ20/$AZ$30*100</f>
        <v>0</v>
      </c>
      <c r="BB20" s="22">
        <v>0</v>
      </c>
      <c r="BC20" s="19"/>
      <c r="BD20" s="13">
        <f t="shared" si="32"/>
        <v>0</v>
      </c>
      <c r="BE20" s="22">
        <v>0</v>
      </c>
      <c r="BF20" s="19"/>
      <c r="BG20" s="13">
        <f t="shared" si="34"/>
        <v>0</v>
      </c>
      <c r="BH20" s="22">
        <v>0</v>
      </c>
      <c r="BI20" s="19"/>
      <c r="BJ20" s="13">
        <f t="shared" ref="BJ20:BJ28" si="79">+BI20/$BF$30*100</f>
        <v>0</v>
      </c>
      <c r="BK20" s="22">
        <v>0</v>
      </c>
      <c r="BL20" s="19"/>
      <c r="BM20" s="13">
        <f t="shared" ref="BM20:BM28" si="80">+BL20/$BF$30*100</f>
        <v>0</v>
      </c>
      <c r="BN20" s="22">
        <v>0</v>
      </c>
      <c r="BO20" s="19"/>
      <c r="BP20" s="13">
        <f t="shared" ref="BP20" si="81">+BO20/$BF$30*100</f>
        <v>0</v>
      </c>
      <c r="BQ20" s="22">
        <v>0</v>
      </c>
      <c r="BR20" s="19"/>
      <c r="BS20" s="13">
        <f t="shared" ref="BS20" si="82">+BR20/$BF$30*100</f>
        <v>0</v>
      </c>
      <c r="BT20" s="22">
        <v>0</v>
      </c>
      <c r="BU20" s="19"/>
      <c r="BV20" s="13">
        <f t="shared" ref="BV20" si="83">+BU20/$BF$30*100</f>
        <v>0</v>
      </c>
      <c r="BW20" s="22">
        <v>0</v>
      </c>
      <c r="BX20" s="19"/>
      <c r="BY20" s="13">
        <f t="shared" ref="BY20" si="84">+BX20/$BF$30*100</f>
        <v>0</v>
      </c>
      <c r="BZ20" s="22">
        <v>0</v>
      </c>
      <c r="CA20" s="19"/>
      <c r="CB20" s="13">
        <f t="shared" si="45"/>
        <v>0</v>
      </c>
      <c r="CC20" s="22">
        <v>0</v>
      </c>
    </row>
    <row r="21" spans="1:81" s="9" customFormat="1" ht="12.6" x14ac:dyDescent="0.3">
      <c r="A21" s="5" t="s">
        <v>13</v>
      </c>
      <c r="B21" s="26">
        <v>2337.3208922399976</v>
      </c>
      <c r="C21" s="13">
        <f t="shared" si="73"/>
        <v>1.1122802590218734E-2</v>
      </c>
      <c r="D21" s="21">
        <v>2337.3208922399976</v>
      </c>
      <c r="E21" s="13">
        <f t="shared" si="74"/>
        <v>1.1077722118611544E-2</v>
      </c>
      <c r="F21" s="22">
        <f>+D21/B21-1</f>
        <v>0</v>
      </c>
      <c r="G21" s="21">
        <v>-1.9073486328124999E-12</v>
      </c>
      <c r="H21" s="13">
        <f>+G21/$G$30*100</f>
        <v>-8.9654359310176262E-18</v>
      </c>
      <c r="I21" s="22">
        <f t="shared" si="12"/>
        <v>-1.0000000000000009</v>
      </c>
      <c r="J21" s="21">
        <v>-1.9073486328124999E-12</v>
      </c>
      <c r="K21" s="13">
        <f t="shared" si="75"/>
        <v>-8.9489465691422469E-18</v>
      </c>
      <c r="L21" s="22">
        <f>+J21/G21-1</f>
        <v>0</v>
      </c>
      <c r="M21" s="21">
        <v>-1.9073486328124999E-12</v>
      </c>
      <c r="N21" s="13">
        <f>+M21/$M$30*100</f>
        <v>-8.8212213179544919E-18</v>
      </c>
      <c r="O21" s="22">
        <f t="shared" si="14"/>
        <v>0</v>
      </c>
      <c r="P21" s="21">
        <v>0</v>
      </c>
      <c r="Q21" s="13">
        <f t="shared" ref="Q21:Q25" si="85">+P21/$P$30*100</f>
        <v>0</v>
      </c>
      <c r="R21" s="22">
        <v>0</v>
      </c>
      <c r="S21" s="11">
        <v>0</v>
      </c>
      <c r="T21" s="13">
        <f>+S21/$P$30*100</f>
        <v>0</v>
      </c>
      <c r="U21" s="27" t="s">
        <v>37</v>
      </c>
      <c r="V21" s="21">
        <v>-1.9073486328124999E-12</v>
      </c>
      <c r="W21" s="13">
        <f>+V21/$V$30*100</f>
        <v>-8.8920281258161734E-18</v>
      </c>
      <c r="X21" s="22">
        <v>0</v>
      </c>
      <c r="Y21" s="21"/>
      <c r="Z21" s="13">
        <f>+Y21/$Y$30*100</f>
        <v>0</v>
      </c>
      <c r="AA21" s="22">
        <f>+Y21/V21-1</f>
        <v>-1</v>
      </c>
      <c r="AB21" s="21">
        <v>-1.9073486328124999E-12</v>
      </c>
      <c r="AC21" s="13">
        <f t="shared" si="18"/>
        <v>-8.9552399698786733E-18</v>
      </c>
      <c r="AD21" s="22">
        <v>0</v>
      </c>
      <c r="AE21" s="21">
        <v>-1.9073486328124999E-12</v>
      </c>
      <c r="AF21" s="13">
        <f>+AE21/$AE$30*100</f>
        <v>-8.940698069069151E-18</v>
      </c>
      <c r="AG21" s="22">
        <f t="shared" si="20"/>
        <v>0</v>
      </c>
      <c r="AH21" s="21">
        <v>-1.9073486328124999E-12</v>
      </c>
      <c r="AI21" s="13">
        <f t="shared" si="76"/>
        <v>-8.9716802344423955E-18</v>
      </c>
      <c r="AJ21" s="22">
        <f t="shared" si="21"/>
        <v>0</v>
      </c>
      <c r="AK21" s="21">
        <v>28188.982360699996</v>
      </c>
      <c r="AL21" s="13">
        <f t="shared" si="10"/>
        <v>0.13281841662344002</v>
      </c>
      <c r="AM21" s="22">
        <v>0</v>
      </c>
      <c r="AN21" s="21">
        <v>28188.982360699996</v>
      </c>
      <c r="AO21" s="13">
        <f>+AN21/$AN$30*100</f>
        <v>0.13339436919442146</v>
      </c>
      <c r="AP21" s="22">
        <v>0</v>
      </c>
      <c r="AQ21" s="21">
        <v>28188.982360699996</v>
      </c>
      <c r="AR21" s="13">
        <f t="shared" si="25"/>
        <v>0.13407293256843617</v>
      </c>
      <c r="AS21" s="22">
        <f t="shared" si="26"/>
        <v>0</v>
      </c>
      <c r="AT21" s="21">
        <v>28188.982360699996</v>
      </c>
      <c r="AU21" s="13">
        <f t="shared" si="27"/>
        <v>0.13495197445636806</v>
      </c>
      <c r="AV21" s="22">
        <f t="shared" si="28"/>
        <v>0</v>
      </c>
      <c r="AW21" s="21">
        <v>28188.982360699996</v>
      </c>
      <c r="AX21" s="13">
        <f t="shared" si="29"/>
        <v>0.13334764128929968</v>
      </c>
      <c r="AY21" s="22">
        <f t="shared" si="30"/>
        <v>0</v>
      </c>
      <c r="AZ21" s="21">
        <v>28188.982360699996</v>
      </c>
      <c r="BA21" s="13">
        <f t="shared" si="78"/>
        <v>0.13194930292738472</v>
      </c>
      <c r="BB21" s="22">
        <f t="shared" si="31"/>
        <v>0</v>
      </c>
      <c r="BC21" s="21">
        <v>28188.982360699996</v>
      </c>
      <c r="BD21" s="13">
        <f t="shared" si="32"/>
        <v>0.13418032772848959</v>
      </c>
      <c r="BE21" s="22">
        <f t="shared" si="33"/>
        <v>0</v>
      </c>
      <c r="BF21" s="21">
        <v>-3.8146972656249998E-12</v>
      </c>
      <c r="BG21" s="13">
        <f t="shared" si="34"/>
        <v>-1.811581404943566E-17</v>
      </c>
      <c r="BH21" s="22">
        <f t="shared" ref="BH21:BH23" si="86">+BF21/BC21-1</f>
        <v>-1.0000000000000002</v>
      </c>
      <c r="BI21" s="21">
        <v>-3.8146972656249998E-12</v>
      </c>
      <c r="BJ21" s="13">
        <f>+BI21/$BL$30*100</f>
        <v>-1.7985565525077021E-17</v>
      </c>
      <c r="BK21" s="22">
        <f t="shared" ref="BK21:BK23" si="87">+BI21/BF21-1</f>
        <v>0</v>
      </c>
      <c r="BL21" s="21">
        <v>-3.8146972656249998E-12</v>
      </c>
      <c r="BM21" s="13">
        <f>+BL21/$BL$30*100</f>
        <v>-1.7985565525077021E-17</v>
      </c>
      <c r="BN21" s="22">
        <f t="shared" ref="BN21:BN23" si="88">+BL21/BI21-1</f>
        <v>0</v>
      </c>
      <c r="BO21" s="21">
        <v>-3.8146972656249998E-12</v>
      </c>
      <c r="BP21" s="13">
        <f>+BO21/$BO$30*100</f>
        <v>-1.7862408324853122E-17</v>
      </c>
      <c r="BQ21" s="22">
        <f t="shared" ref="BQ21:BQ23" si="89">+BO21/BL21-1</f>
        <v>0</v>
      </c>
      <c r="BR21" s="21">
        <v>-3.8146972656249998E-12</v>
      </c>
      <c r="BS21" s="13">
        <f>+BR21/$BR$30*100</f>
        <v>-1.7734077470123468E-17</v>
      </c>
      <c r="BT21" s="22">
        <f t="shared" ref="BT21:BT23" si="90">+BR21/BO21-1</f>
        <v>0</v>
      </c>
      <c r="BU21" s="21">
        <v>-3.8146972656249998E-12</v>
      </c>
      <c r="BV21" s="13">
        <f>+BU21/$BU$30*100</f>
        <v>-1.7717502267819131E-17</v>
      </c>
      <c r="BW21" s="22">
        <f>+BU21/BR21-1</f>
        <v>0</v>
      </c>
      <c r="BX21" s="21">
        <v>-3.8146972656249998E-12</v>
      </c>
      <c r="BY21" s="13">
        <f>+BX21/$BX$30*100</f>
        <v>-1.771671252715423E-17</v>
      </c>
      <c r="BZ21" s="22">
        <f t="shared" ref="BZ21:BZ23" si="91">+BX21/BU21-1</f>
        <v>0</v>
      </c>
      <c r="CA21" s="21">
        <v>-3.8146972656249998E-12</v>
      </c>
      <c r="CB21" s="13">
        <f t="shared" si="45"/>
        <v>-1.7612308625669884E-17</v>
      </c>
      <c r="CC21" s="22">
        <f t="shared" si="46"/>
        <v>0</v>
      </c>
    </row>
    <row r="22" spans="1:81" s="9" customFormat="1" ht="12.6" x14ac:dyDescent="0.3">
      <c r="A22" s="5" t="s">
        <v>15</v>
      </c>
      <c r="B22" s="26">
        <v>2915.2759671999997</v>
      </c>
      <c r="C22" s="13">
        <f t="shared" si="73"/>
        <v>1.3873165292292719E-2</v>
      </c>
      <c r="D22" s="21">
        <v>2720.2055470000005</v>
      </c>
      <c r="E22" s="13">
        <f t="shared" si="74"/>
        <v>1.2892402260732273E-2</v>
      </c>
      <c r="F22" s="22">
        <f t="shared" ref="F22:F23" si="92">+D22/B22-1</f>
        <v>-6.6913191888092971E-2</v>
      </c>
      <c r="G22" s="21">
        <v>2735.5224042</v>
      </c>
      <c r="H22" s="13">
        <f>+G22/$G$30*100</f>
        <v>1.2858242290270027E-2</v>
      </c>
      <c r="I22" s="22">
        <f t="shared" si="12"/>
        <v>5.6307719895989372E-3</v>
      </c>
      <c r="J22" s="21">
        <v>2650.2553137999998</v>
      </c>
      <c r="K22" s="13">
        <f t="shared" si="75"/>
        <v>1.2434534929678477E-2</v>
      </c>
      <c r="L22" s="22">
        <f t="shared" ref="L22:L25" si="93">+J22/G22-1</f>
        <v>-3.117031330801201E-2</v>
      </c>
      <c r="M22" s="21">
        <v>2404.5026814000003</v>
      </c>
      <c r="N22" s="13">
        <f>+M22/$M$30*100</f>
        <v>1.1120489430906003E-2</v>
      </c>
      <c r="O22" s="22">
        <f t="shared" si="14"/>
        <v>-9.272790856049018E-2</v>
      </c>
      <c r="P22" s="21">
        <v>2389.6199644199996</v>
      </c>
      <c r="Q22" s="13">
        <f t="shared" si="85"/>
        <v>1.0997792354352715E-2</v>
      </c>
      <c r="R22" s="22">
        <f t="shared" si="15"/>
        <v>-9.8343487143619734E-2</v>
      </c>
      <c r="S22" s="11">
        <v>2405.2051105199998</v>
      </c>
      <c r="T22" s="13">
        <f>+S22/$P$30*100</f>
        <v>1.1069520161774869E-2</v>
      </c>
      <c r="U22" s="22">
        <f>+S21/P22-1</f>
        <v>-1</v>
      </c>
      <c r="V22" s="21">
        <v>2401.4295539999998</v>
      </c>
      <c r="W22" s="13">
        <f>+V22/$V$30*100</f>
        <v>1.1195425298230378E-2</v>
      </c>
      <c r="X22" s="22">
        <f>+V22/S22-1</f>
        <v>-1.5697440952068265E-3</v>
      </c>
      <c r="Y22" s="21">
        <v>2362.7081487599994</v>
      </c>
      <c r="Z22" s="13">
        <f>+Y22/$Y$30*100</f>
        <v>1.1025524728930609E-2</v>
      </c>
      <c r="AA22" s="22">
        <f>+Y22/V22-1</f>
        <v>-1.6124314442413357E-2</v>
      </c>
      <c r="AB22" s="21">
        <v>2377.2835530000002</v>
      </c>
      <c r="AC22" s="13">
        <f t="shared" si="18"/>
        <v>1.1161643093097598E-2</v>
      </c>
      <c r="AD22" s="22">
        <f t="shared" si="19"/>
        <v>6.1689397599320461E-3</v>
      </c>
      <c r="AE22" s="21">
        <v>2088.4388452799999</v>
      </c>
      <c r="AF22" s="13">
        <f>+AE22/$AE$30*100</f>
        <v>9.7895585684462764E-3</v>
      </c>
      <c r="AG22" s="22">
        <f t="shared" si="20"/>
        <v>-0.12150200061557415</v>
      </c>
      <c r="AH22" s="21">
        <v>2093.78511136</v>
      </c>
      <c r="AI22" s="13">
        <f t="shared" si="76"/>
        <v>9.8486297552529828E-3</v>
      </c>
      <c r="AJ22" s="22">
        <f t="shared" si="21"/>
        <v>2.5599342265074654E-3</v>
      </c>
      <c r="AK22" s="21">
        <v>2043.75654848</v>
      </c>
      <c r="AL22" s="13">
        <f t="shared" si="10"/>
        <v>9.6295958917390224E-3</v>
      </c>
      <c r="AM22" s="22">
        <f t="shared" si="22"/>
        <v>-2.3893838297237902E-2</v>
      </c>
      <c r="AN22" s="21">
        <v>2022.6056272000003</v>
      </c>
      <c r="AO22" s="13">
        <f t="shared" si="77"/>
        <v>9.571264344241881E-3</v>
      </c>
      <c r="AP22" s="22">
        <f t="shared" ref="AP22:AP23" si="94">+AN22/AK22-1</f>
        <v>-1.0349041472542453E-2</v>
      </c>
      <c r="AQ22" s="21">
        <v>2013.5911201600002</v>
      </c>
      <c r="AR22" s="13">
        <f t="shared" si="25"/>
        <v>9.5770774205028684E-3</v>
      </c>
      <c r="AS22" s="22">
        <f t="shared" si="26"/>
        <v>-4.4568782558364051E-3</v>
      </c>
      <c r="AT22" s="21">
        <v>1967.1917744</v>
      </c>
      <c r="AU22" s="13">
        <f t="shared" si="27"/>
        <v>9.4177367133239705E-3</v>
      </c>
      <c r="AV22" s="22">
        <f t="shared" si="28"/>
        <v>-2.3043082230275846E-2</v>
      </c>
      <c r="AW22" s="21">
        <v>1739.52669184</v>
      </c>
      <c r="AX22" s="13">
        <f t="shared" si="29"/>
        <v>8.2288100488520921E-3</v>
      </c>
      <c r="AY22" s="22">
        <f t="shared" si="30"/>
        <v>-0.1157310057528268</v>
      </c>
      <c r="AZ22" s="21">
        <v>1815.9451265200003</v>
      </c>
      <c r="BA22" s="13">
        <f t="shared" si="78"/>
        <v>8.5002250358904175E-3</v>
      </c>
      <c r="BB22" s="22">
        <f t="shared" si="31"/>
        <v>4.3930590452261553E-2</v>
      </c>
      <c r="BC22" s="21">
        <v>1804.7111385799999</v>
      </c>
      <c r="BD22" s="13">
        <f t="shared" si="32"/>
        <v>8.5904744247712068E-3</v>
      </c>
      <c r="BE22" s="22">
        <f t="shared" si="33"/>
        <v>-6.1863036365689128E-3</v>
      </c>
      <c r="BF22" s="21">
        <v>1789.5845226000001</v>
      </c>
      <c r="BG22" s="13">
        <f t="shared" si="34"/>
        <v>8.4986509229214129E-3</v>
      </c>
      <c r="BH22" s="22">
        <f t="shared" si="86"/>
        <v>-8.3817380281155929E-3</v>
      </c>
      <c r="BI22" s="21">
        <v>1777.8727008879996</v>
      </c>
      <c r="BJ22" s="13">
        <f t="shared" ref="BJ22:BJ26" si="95">+BI22/$BL$30*100</f>
        <v>8.3823285913693143E-3</v>
      </c>
      <c r="BK22" s="22">
        <f t="shared" si="87"/>
        <v>-6.544436188453906E-3</v>
      </c>
      <c r="BL22" s="21">
        <v>1772.2386333280001</v>
      </c>
      <c r="BM22" s="13">
        <f t="shared" ref="BM22:BM23" si="96">+BL22/$BL$30*100</f>
        <v>8.3557650440634224E-3</v>
      </c>
      <c r="BN22" s="22">
        <f t="shared" si="88"/>
        <v>-3.1689937964543002E-3</v>
      </c>
      <c r="BO22" s="21">
        <v>1503.90074592</v>
      </c>
      <c r="BP22" s="13">
        <f t="shared" ref="BP22:BP23" si="97">+BO22/$BO$30*100</f>
        <v>7.0420500850079774E-3</v>
      </c>
      <c r="BQ22" s="22">
        <f t="shared" si="89"/>
        <v>-0.1514118259029833</v>
      </c>
      <c r="BR22" s="21">
        <v>1492.6911478799998</v>
      </c>
      <c r="BS22" s="13">
        <f>+BR22/$BR$30*100</f>
        <v>6.9393450153991043E-3</v>
      </c>
      <c r="BT22" s="22">
        <f t="shared" si="90"/>
        <v>-7.4536820800250592E-3</v>
      </c>
      <c r="BU22" s="21">
        <v>1497.1398656399999</v>
      </c>
      <c r="BV22" s="13">
        <f>+BU22/$BU$30*100</f>
        <v>6.9535213721273305E-3</v>
      </c>
      <c r="BW22" s="22">
        <f>+BU22/BR22-1</f>
        <v>2.9803337189466816E-3</v>
      </c>
      <c r="BX22" s="21">
        <v>1491.7253078399999</v>
      </c>
      <c r="BY22" s="13">
        <f>+BX22/$BX$30*100</f>
        <v>6.9280644329588461E-3</v>
      </c>
      <c r="BZ22" s="22">
        <f t="shared" si="91"/>
        <v>-3.616601176861578E-3</v>
      </c>
      <c r="CA22" s="21">
        <v>1478.0279399999999</v>
      </c>
      <c r="CB22" s="13">
        <f t="shared" si="45"/>
        <v>6.8239974037305655E-3</v>
      </c>
      <c r="CC22" s="22">
        <f t="shared" si="46"/>
        <v>-9.1822319886987191E-3</v>
      </c>
    </row>
    <row r="23" spans="1:81" s="9" customFormat="1" ht="12.6" x14ac:dyDescent="0.3">
      <c r="A23" s="5" t="s">
        <v>14</v>
      </c>
      <c r="B23" s="26">
        <v>59789.191395993577</v>
      </c>
      <c r="C23" s="13">
        <f t="shared" si="73"/>
        <v>0.28452377897033576</v>
      </c>
      <c r="D23" s="21">
        <v>55409.466782680523</v>
      </c>
      <c r="E23" s="13">
        <f t="shared" si="74"/>
        <v>0.2626129248221109</v>
      </c>
      <c r="F23" s="22">
        <f t="shared" si="92"/>
        <v>-7.3252782167690156E-2</v>
      </c>
      <c r="G23" s="21">
        <v>55338.23520865717</v>
      </c>
      <c r="H23" s="13">
        <f>+G23/$G$30*100</f>
        <v>0.26011574064843307</v>
      </c>
      <c r="I23" s="22">
        <f t="shared" si="12"/>
        <v>-1.285548808883652E-3</v>
      </c>
      <c r="J23" s="21">
        <v>52868.984120359673</v>
      </c>
      <c r="K23" s="13">
        <f t="shared" si="75"/>
        <v>0.2480520372200033</v>
      </c>
      <c r="L23" s="22">
        <f t="shared" si="93"/>
        <v>-4.4621066772133067E-2</v>
      </c>
      <c r="M23" s="21">
        <v>53296.170883512168</v>
      </c>
      <c r="N23" s="13">
        <f>+M23/$M$30*100</f>
        <v>0.24648735457960683</v>
      </c>
      <c r="O23" s="22">
        <f t="shared" si="14"/>
        <v>8.0801015994553804E-3</v>
      </c>
      <c r="P23" s="21">
        <v>52592.553539740496</v>
      </c>
      <c r="Q23" s="13">
        <f t="shared" si="85"/>
        <v>0.24204768617073036</v>
      </c>
      <c r="R23" s="22">
        <f t="shared" si="15"/>
        <v>-5.2285964108912397E-3</v>
      </c>
      <c r="S23" s="11">
        <v>52557.358404925842</v>
      </c>
      <c r="T23" s="13">
        <f>+S23/$P$30*100</f>
        <v>0.24188570694795089</v>
      </c>
      <c r="U23" s="22">
        <f t="shared" ref="U23:U27" si="98">+S22/P23-1</f>
        <v>-0.95426719281271344</v>
      </c>
      <c r="V23" s="21">
        <v>52096.654223937825</v>
      </c>
      <c r="W23" s="13">
        <f>+V23/$V$30*100</f>
        <v>0.24287374979638238</v>
      </c>
      <c r="X23" s="22">
        <f>+V23/S23-1</f>
        <v>-8.7657408014790716E-3</v>
      </c>
      <c r="Y23" s="21">
        <v>50882.522172315621</v>
      </c>
      <c r="Z23" s="13">
        <f>+Y23/$Y$30*100</f>
        <v>0.2374421516155748</v>
      </c>
      <c r="AA23" s="22">
        <f>+Y23/V23-1</f>
        <v>-2.3305374782865096E-2</v>
      </c>
      <c r="AB23" s="21">
        <v>50820.020126219999</v>
      </c>
      <c r="AC23" s="13">
        <f t="shared" si="18"/>
        <v>0.238606339541232</v>
      </c>
      <c r="AD23" s="22">
        <f t="shared" si="19"/>
        <v>-1.2283598262672335E-3</v>
      </c>
      <c r="AE23" s="21">
        <v>49859.038254640793</v>
      </c>
      <c r="AF23" s="13">
        <f>+AE23/$AE$30*100</f>
        <v>0.2337142771804599</v>
      </c>
      <c r="AG23" s="22">
        <f t="shared" si="20"/>
        <v>-1.8909513793824662E-2</v>
      </c>
      <c r="AH23" s="21">
        <v>49616.837863787194</v>
      </c>
      <c r="AI23" s="13">
        <f t="shared" si="76"/>
        <v>0.23338491762865476</v>
      </c>
      <c r="AJ23" s="22">
        <f t="shared" si="21"/>
        <v>-4.8577028224376928E-3</v>
      </c>
      <c r="AK23" s="21">
        <v>47703.436222573197</v>
      </c>
      <c r="AL23" s="13">
        <f t="shared" si="10"/>
        <v>0.2247649377869238</v>
      </c>
      <c r="AM23" s="22">
        <f t="shared" si="22"/>
        <v>-3.8563554704289071E-2</v>
      </c>
      <c r="AN23" s="21">
        <v>47209.751387905999</v>
      </c>
      <c r="AO23" s="13">
        <f t="shared" si="77"/>
        <v>0.22340341788978305</v>
      </c>
      <c r="AP23" s="22">
        <f t="shared" si="94"/>
        <v>-1.0349041363892031E-2</v>
      </c>
      <c r="AQ23" s="21">
        <v>46637.87122092989</v>
      </c>
      <c r="AR23" s="13">
        <f t="shared" si="25"/>
        <v>0.22181986150932023</v>
      </c>
      <c r="AS23" s="22">
        <f t="shared" si="26"/>
        <v>-1.2113602596149464E-2</v>
      </c>
      <c r="AT23" s="21">
        <v>45208.642301627988</v>
      </c>
      <c r="AU23" s="13">
        <f t="shared" si="27"/>
        <v>0.21643191879115709</v>
      </c>
      <c r="AV23" s="22">
        <f t="shared" si="28"/>
        <v>-3.0645243487453566E-2</v>
      </c>
      <c r="AW23" s="21">
        <v>45329.899440281595</v>
      </c>
      <c r="AX23" s="13">
        <f t="shared" si="29"/>
        <v>0.21443254293102459</v>
      </c>
      <c r="AY23" s="22">
        <f t="shared" si="30"/>
        <v>2.6821672246777339E-3</v>
      </c>
      <c r="AZ23" s="21">
        <v>46945.895251511189</v>
      </c>
      <c r="BA23" s="13">
        <f t="shared" si="78"/>
        <v>0.21974820071458229</v>
      </c>
      <c r="BB23" s="22">
        <f t="shared" si="31"/>
        <v>3.5649666802339386E-2</v>
      </c>
      <c r="BC23" s="21">
        <v>46280.406056738277</v>
      </c>
      <c r="BD23" s="13">
        <f t="shared" si="32"/>
        <v>0.22029599978601391</v>
      </c>
      <c r="BE23" s="22">
        <f t="shared" si="33"/>
        <v>-1.4175663094879165E-2</v>
      </c>
      <c r="BF23" s="21">
        <v>45519.195487687874</v>
      </c>
      <c r="BG23" s="13">
        <f t="shared" si="34"/>
        <v>0.21616847254581789</v>
      </c>
      <c r="BH23" s="22">
        <f t="shared" si="86"/>
        <v>-1.6447793654126186E-2</v>
      </c>
      <c r="BI23" s="21">
        <v>44848.430942972242</v>
      </c>
      <c r="BJ23" s="13">
        <f t="shared" si="95"/>
        <v>0.21145174498914315</v>
      </c>
      <c r="BK23" s="22">
        <f t="shared" si="87"/>
        <v>-1.473586115767489E-2</v>
      </c>
      <c r="BL23" s="21">
        <v>44333.38262872323</v>
      </c>
      <c r="BM23" s="13">
        <f t="shared" si="96"/>
        <v>0.2090233910308931</v>
      </c>
      <c r="BN23" s="22">
        <f t="shared" si="88"/>
        <v>-1.1484199188683597E-2</v>
      </c>
      <c r="BO23" s="21">
        <v>43523.798029190359</v>
      </c>
      <c r="BP23" s="13">
        <f t="shared" si="97"/>
        <v>0.20380119262713237</v>
      </c>
      <c r="BQ23" s="22">
        <f t="shared" si="89"/>
        <v>-1.8261286451179748E-2</v>
      </c>
      <c r="BR23" s="21">
        <v>42833.026646800012</v>
      </c>
      <c r="BS23" s="13">
        <f>+BR23/$BR$30*100</f>
        <v>0.19912568676921225</v>
      </c>
      <c r="BT23" s="22">
        <f t="shared" si="90"/>
        <v>-1.5871119104244102E-2</v>
      </c>
      <c r="BU23" s="21">
        <v>42222.869812362282</v>
      </c>
      <c r="BV23" s="13">
        <f>+BU23/$BU$30*100</f>
        <v>0.19610567747944072</v>
      </c>
      <c r="BW23" s="22">
        <f>+BU23/BR23-1</f>
        <v>-1.424500863478706E-2</v>
      </c>
      <c r="BX23" s="21">
        <v>42070.166531708419</v>
      </c>
      <c r="BY23" s="13">
        <f>+BX23/$BX$30*100</f>
        <v>0.19538773184657049</v>
      </c>
      <c r="BZ23" s="22">
        <f t="shared" si="91"/>
        <v>-3.616601176861578E-3</v>
      </c>
      <c r="CA23" s="21">
        <v>41318.229636011085</v>
      </c>
      <c r="CB23" s="13">
        <f t="shared" si="45"/>
        <v>0.19076465615587956</v>
      </c>
      <c r="CC23" s="22">
        <f t="shared" si="46"/>
        <v>-1.7873399553353209E-2</v>
      </c>
    </row>
    <row r="24" spans="1:81" s="9" customFormat="1" ht="12.6" x14ac:dyDescent="0.3">
      <c r="A24" s="5" t="s">
        <v>21</v>
      </c>
      <c r="B24" s="26">
        <v>78054.972816580004</v>
      </c>
      <c r="C24" s="13">
        <f t="shared" si="73"/>
        <v>0.37144666644025476</v>
      </c>
      <c r="D24" s="21">
        <v>78054.972816580004</v>
      </c>
      <c r="E24" s="13">
        <f t="shared" si="74"/>
        <v>0.36994120135946917</v>
      </c>
      <c r="F24" s="22"/>
      <c r="G24" s="21">
        <v>78054.972816580004</v>
      </c>
      <c r="H24" s="13"/>
      <c r="I24" s="22"/>
      <c r="J24" s="21">
        <v>78054.972816580004</v>
      </c>
      <c r="K24" s="13">
        <f t="shared" si="75"/>
        <v>0.36622029616128982</v>
      </c>
      <c r="L24" s="22">
        <f t="shared" si="93"/>
        <v>0</v>
      </c>
      <c r="M24" s="21">
        <v>0</v>
      </c>
      <c r="N24" s="13">
        <f>+M24/$M$30*100</f>
        <v>0</v>
      </c>
      <c r="O24" s="22">
        <f t="shared" si="14"/>
        <v>-1</v>
      </c>
      <c r="P24" s="21">
        <v>0</v>
      </c>
      <c r="Q24" s="13">
        <f t="shared" si="85"/>
        <v>0</v>
      </c>
      <c r="R24" s="22">
        <f t="shared" si="15"/>
        <v>-1</v>
      </c>
      <c r="S24" s="21">
        <v>0</v>
      </c>
      <c r="T24" s="13">
        <f t="shared" ref="T24:T26" si="99">+S24/$P$30*100</f>
        <v>0</v>
      </c>
      <c r="U24" s="22"/>
      <c r="V24" s="21">
        <v>0</v>
      </c>
      <c r="W24" s="13">
        <f>+V24/$V$30*100</f>
        <v>0</v>
      </c>
      <c r="X24" s="22">
        <v>0</v>
      </c>
      <c r="Y24" s="21">
        <v>0</v>
      </c>
      <c r="Z24" s="13">
        <f>+Y24/$Y$30*100</f>
        <v>0</v>
      </c>
      <c r="AA24" s="22">
        <v>0</v>
      </c>
      <c r="AB24" s="21">
        <v>0</v>
      </c>
      <c r="AC24" s="13">
        <f t="shared" si="18"/>
        <v>0</v>
      </c>
      <c r="AD24" s="22">
        <v>0</v>
      </c>
      <c r="AE24" s="21">
        <v>0</v>
      </c>
      <c r="AF24" s="13">
        <f>+AE24/$AE$30*100</f>
        <v>0</v>
      </c>
      <c r="AG24" s="22">
        <v>0</v>
      </c>
      <c r="AH24" s="21">
        <v>0</v>
      </c>
      <c r="AI24" s="13">
        <f t="shared" si="76"/>
        <v>0</v>
      </c>
      <c r="AJ24" s="22"/>
      <c r="AK24" s="21">
        <v>0</v>
      </c>
      <c r="AL24" s="13">
        <f t="shared" si="10"/>
        <v>0</v>
      </c>
      <c r="AM24" s="22">
        <v>0</v>
      </c>
      <c r="AN24" s="21">
        <v>0</v>
      </c>
      <c r="AO24" s="13">
        <f t="shared" si="77"/>
        <v>0</v>
      </c>
      <c r="AP24" s="22">
        <v>0</v>
      </c>
      <c r="AQ24" s="21">
        <v>0</v>
      </c>
      <c r="AR24" s="13">
        <f t="shared" si="25"/>
        <v>0</v>
      </c>
      <c r="AS24" s="22">
        <v>0</v>
      </c>
      <c r="AT24" s="21">
        <v>0</v>
      </c>
      <c r="AU24" s="13">
        <f t="shared" si="27"/>
        <v>0</v>
      </c>
      <c r="AV24" s="22">
        <v>0</v>
      </c>
      <c r="AW24" s="21">
        <v>0</v>
      </c>
      <c r="AX24" s="13">
        <f t="shared" si="29"/>
        <v>0</v>
      </c>
      <c r="AY24" s="22"/>
      <c r="AZ24" s="21">
        <v>0</v>
      </c>
      <c r="BA24" s="13">
        <f t="shared" si="78"/>
        <v>0</v>
      </c>
      <c r="BB24" s="22">
        <v>0</v>
      </c>
      <c r="BC24" s="21">
        <v>0</v>
      </c>
      <c r="BD24" s="13">
        <f t="shared" si="32"/>
        <v>0</v>
      </c>
      <c r="BE24" s="22">
        <v>0</v>
      </c>
      <c r="BF24" s="21">
        <v>0</v>
      </c>
      <c r="BG24" s="13">
        <f t="shared" si="34"/>
        <v>0</v>
      </c>
      <c r="BH24" s="22">
        <v>0</v>
      </c>
      <c r="BI24" s="21">
        <v>0</v>
      </c>
      <c r="BJ24" s="13">
        <f t="shared" si="95"/>
        <v>0</v>
      </c>
      <c r="BK24" s="22">
        <v>0</v>
      </c>
      <c r="BL24" s="21">
        <v>0</v>
      </c>
      <c r="BM24" s="13">
        <f t="shared" si="80"/>
        <v>0</v>
      </c>
      <c r="BN24" s="22">
        <v>0</v>
      </c>
      <c r="BO24" s="21">
        <v>0</v>
      </c>
      <c r="BP24" s="13">
        <f t="shared" ref="BP24:BP28" si="100">+BO24/$BF$30*100</f>
        <v>0</v>
      </c>
      <c r="BQ24" s="22">
        <v>0</v>
      </c>
      <c r="BR24" s="21">
        <v>0</v>
      </c>
      <c r="BS24" s="13">
        <f t="shared" ref="BS24:BS26" si="101">+BR24/$BF$30*100</f>
        <v>0</v>
      </c>
      <c r="BT24" s="22">
        <v>0</v>
      </c>
      <c r="BU24" s="21">
        <v>0</v>
      </c>
      <c r="BV24" s="13">
        <f t="shared" ref="BV24:BV26" si="102">+BU24/$BF$30*100</f>
        <v>0</v>
      </c>
      <c r="BW24" s="22">
        <v>0</v>
      </c>
      <c r="BX24" s="21">
        <v>0</v>
      </c>
      <c r="BY24" s="13">
        <f t="shared" ref="BY24:BY26" si="103">+BX24/$BF$30*100</f>
        <v>0</v>
      </c>
      <c r="BZ24" s="22">
        <v>0</v>
      </c>
      <c r="CA24" s="21">
        <v>0</v>
      </c>
      <c r="CB24" s="13">
        <f t="shared" si="45"/>
        <v>0</v>
      </c>
      <c r="CC24" s="22">
        <v>0</v>
      </c>
    </row>
    <row r="25" spans="1:81" s="9" customFormat="1" ht="12.6" x14ac:dyDescent="0.3">
      <c r="A25" s="28" t="s">
        <v>24</v>
      </c>
      <c r="B25" s="26">
        <v>16662.638238299998</v>
      </c>
      <c r="C25" s="13">
        <f t="shared" si="73"/>
        <v>7.9293877178851072E-2</v>
      </c>
      <c r="D25" s="21">
        <v>16662.638238299998</v>
      </c>
      <c r="E25" s="13">
        <f t="shared" si="74"/>
        <v>7.897250085756953E-2</v>
      </c>
      <c r="F25" s="22">
        <v>0</v>
      </c>
      <c r="G25" s="21">
        <v>16662.638238299998</v>
      </c>
      <c r="H25" s="13">
        <f>+G25/$G$30*100</f>
        <v>7.832223904809775E-2</v>
      </c>
      <c r="I25" s="22">
        <v>0</v>
      </c>
      <c r="J25" s="21">
        <v>16662.638238299998</v>
      </c>
      <c r="K25" s="13">
        <f t="shared" si="75"/>
        <v>7.817818763191553E-2</v>
      </c>
      <c r="L25" s="22">
        <f t="shared" si="93"/>
        <v>0</v>
      </c>
      <c r="M25" s="21">
        <v>16662.638238299998</v>
      </c>
      <c r="N25" s="13">
        <f>+M25/$M$30*100</f>
        <v>7.7062377119969772E-2</v>
      </c>
      <c r="O25" s="22"/>
      <c r="P25" s="21">
        <v>16662.638238299998</v>
      </c>
      <c r="Q25" s="13">
        <f t="shared" si="85"/>
        <v>7.6686769506882357E-2</v>
      </c>
      <c r="R25" s="22">
        <v>0</v>
      </c>
      <c r="S25" s="11">
        <v>16662.638238299998</v>
      </c>
      <c r="T25" s="13">
        <f t="shared" si="99"/>
        <v>7.6686769506882357E-2</v>
      </c>
      <c r="U25" s="22">
        <f t="shared" si="98"/>
        <v>-1</v>
      </c>
      <c r="V25" s="21">
        <v>16662.638238299998</v>
      </c>
      <c r="W25" s="13">
        <f>+V25/$V$30*100</f>
        <v>7.7680946899983352E-2</v>
      </c>
      <c r="X25" s="22"/>
      <c r="Y25" s="21">
        <v>16662.638238299998</v>
      </c>
      <c r="Z25" s="13">
        <f>+Y25/$Y$30*100</f>
        <v>7.7755828641814545E-2</v>
      </c>
      <c r="AA25" s="22">
        <v>0</v>
      </c>
      <c r="AB25" s="21">
        <v>16662.638238299998</v>
      </c>
      <c r="AC25" s="13">
        <f t="shared" si="18"/>
        <v>7.8233166914651639E-2</v>
      </c>
      <c r="AD25" s="22">
        <f t="shared" si="19"/>
        <v>0</v>
      </c>
      <c r="AE25" s="21">
        <v>16662.638238299998</v>
      </c>
      <c r="AF25" s="13">
        <f>+AE25/$AE$30*100</f>
        <v>7.810612855977625E-2</v>
      </c>
      <c r="AG25" s="22">
        <f t="shared" si="20"/>
        <v>0</v>
      </c>
      <c r="AH25" s="21">
        <v>16662.638238299998</v>
      </c>
      <c r="AI25" s="13">
        <f t="shared" si="76"/>
        <v>7.8376789415674594E-2</v>
      </c>
      <c r="AJ25" s="22">
        <v>0</v>
      </c>
      <c r="AK25" s="21">
        <v>16662.638238299998</v>
      </c>
      <c r="AL25" s="13">
        <f t="shared" si="10"/>
        <v>7.8509582192850591E-2</v>
      </c>
      <c r="AM25" s="22">
        <f t="shared" si="22"/>
        <v>0</v>
      </c>
      <c r="AN25" s="21">
        <v>16662.638238299998</v>
      </c>
      <c r="AO25" s="13">
        <f t="shared" si="77"/>
        <v>7.8850030429324064E-2</v>
      </c>
      <c r="AP25" s="22">
        <f t="shared" ref="AP25" si="104">+AN25/AK25-1</f>
        <v>0</v>
      </c>
      <c r="AQ25" s="21">
        <v>16662.638238299998</v>
      </c>
      <c r="AR25" s="13">
        <f>+AQ25/$AQ$30*100</f>
        <v>7.9251132387468226E-2</v>
      </c>
      <c r="AS25" s="22">
        <f t="shared" si="26"/>
        <v>0</v>
      </c>
      <c r="AT25" s="21">
        <v>16662.638238299998</v>
      </c>
      <c r="AU25" s="13">
        <f>+AT25/$AT$30*100</f>
        <v>7.9770738125181609E-2</v>
      </c>
      <c r="AV25" s="22">
        <f t="shared" si="28"/>
        <v>0</v>
      </c>
      <c r="AW25" s="21">
        <v>16662.638238299998</v>
      </c>
      <c r="AX25" s="13">
        <f t="shared" si="29"/>
        <v>7.882240934784214E-2</v>
      </c>
      <c r="AY25" s="22">
        <f t="shared" si="30"/>
        <v>0</v>
      </c>
      <c r="AZ25" s="21">
        <v>16662.638238299998</v>
      </c>
      <c r="BA25" s="13">
        <f t="shared" si="78"/>
        <v>7.7995845055410989E-2</v>
      </c>
      <c r="BB25" s="22">
        <f t="shared" si="31"/>
        <v>0</v>
      </c>
      <c r="BC25" s="21">
        <v>16662.638238299998</v>
      </c>
      <c r="BD25" s="13">
        <f t="shared" si="32"/>
        <v>7.9314614164767469E-2</v>
      </c>
      <c r="BE25" s="22">
        <f t="shared" si="33"/>
        <v>0</v>
      </c>
      <c r="BF25" s="21">
        <v>0</v>
      </c>
      <c r="BG25" s="13">
        <f t="shared" si="34"/>
        <v>0</v>
      </c>
      <c r="BH25" s="22">
        <f t="shared" ref="BH25" si="105">+BF25/BC25-1</f>
        <v>-1</v>
      </c>
      <c r="BI25" s="21">
        <v>0</v>
      </c>
      <c r="BJ25" s="13">
        <f t="shared" si="95"/>
        <v>0</v>
      </c>
      <c r="BK25" s="22">
        <v>0</v>
      </c>
      <c r="BL25" s="21">
        <v>0</v>
      </c>
      <c r="BM25" s="13">
        <f t="shared" si="80"/>
        <v>0</v>
      </c>
      <c r="BN25" s="22">
        <v>0</v>
      </c>
      <c r="BO25" s="21">
        <v>0</v>
      </c>
      <c r="BP25" s="13">
        <f t="shared" si="100"/>
        <v>0</v>
      </c>
      <c r="BQ25" s="22">
        <v>0</v>
      </c>
      <c r="BR25" s="21">
        <v>0</v>
      </c>
      <c r="BS25" s="13">
        <f t="shared" si="101"/>
        <v>0</v>
      </c>
      <c r="BT25" s="22">
        <v>0</v>
      </c>
      <c r="BU25" s="21">
        <v>0</v>
      </c>
      <c r="BV25" s="13">
        <f t="shared" si="102"/>
        <v>0</v>
      </c>
      <c r="BW25" s="22">
        <v>0</v>
      </c>
      <c r="BX25" s="21">
        <v>0</v>
      </c>
      <c r="BY25" s="13">
        <f t="shared" si="103"/>
        <v>0</v>
      </c>
      <c r="BZ25" s="22">
        <v>0</v>
      </c>
      <c r="CA25" s="21">
        <v>0</v>
      </c>
      <c r="CB25" s="13">
        <f t="shared" si="45"/>
        <v>0</v>
      </c>
      <c r="CC25" s="22">
        <v>0</v>
      </c>
    </row>
    <row r="26" spans="1:81" s="9" customFormat="1" ht="12.6" x14ac:dyDescent="0.3">
      <c r="A26" s="5"/>
      <c r="B26" s="26"/>
      <c r="C26" s="13">
        <f t="shared" ref="C26" si="106">+B26/$B$30*100</f>
        <v>0</v>
      </c>
      <c r="D26" s="21">
        <v>0</v>
      </c>
      <c r="E26" s="13">
        <f t="shared" ref="E26" si="107">+D26/$D$30*100</f>
        <v>0</v>
      </c>
      <c r="F26" s="22">
        <v>0</v>
      </c>
      <c r="G26" s="21"/>
      <c r="H26" s="13">
        <f t="shared" ref="H26" si="108">+G26/$G$30*100</f>
        <v>0</v>
      </c>
      <c r="I26" s="22">
        <v>0</v>
      </c>
      <c r="J26" s="21"/>
      <c r="K26" s="13">
        <f t="shared" ref="K26" si="109">+J26/$J$30*100</f>
        <v>0</v>
      </c>
      <c r="L26" s="22"/>
      <c r="M26" s="21"/>
      <c r="N26" s="13">
        <f t="shared" ref="N26" si="110">+M26/$M$30*100</f>
        <v>0</v>
      </c>
      <c r="O26" s="22"/>
      <c r="P26" s="21"/>
      <c r="Q26" s="13">
        <f t="shared" ref="Q26" si="111">+P26/$P$30*100</f>
        <v>0</v>
      </c>
      <c r="R26" s="22">
        <v>0</v>
      </c>
      <c r="S26" s="21"/>
      <c r="T26" s="13">
        <f t="shared" si="99"/>
        <v>0</v>
      </c>
      <c r="U26" s="22"/>
      <c r="V26" s="21"/>
      <c r="W26" s="13">
        <f t="shared" ref="W26" si="112">+V26/$V$30*100</f>
        <v>0</v>
      </c>
      <c r="X26" s="22"/>
      <c r="Y26" s="21"/>
      <c r="Z26" s="13"/>
      <c r="AA26" s="22">
        <v>0</v>
      </c>
      <c r="AB26" s="21"/>
      <c r="AC26" s="13">
        <f t="shared" si="18"/>
        <v>0</v>
      </c>
      <c r="AD26" s="22">
        <v>0</v>
      </c>
      <c r="AE26" s="21"/>
      <c r="AF26" s="13">
        <f t="shared" ref="AF26" si="113">+AE26/$AE$30*100</f>
        <v>0</v>
      </c>
      <c r="AG26" s="22">
        <v>0</v>
      </c>
      <c r="AH26" s="21"/>
      <c r="AI26" s="13">
        <f t="shared" ref="AI26" si="114">+AH26/$AH$30*100</f>
        <v>0</v>
      </c>
      <c r="AJ26" s="22">
        <v>0</v>
      </c>
      <c r="AK26" s="21"/>
      <c r="AL26" s="13">
        <f t="shared" si="10"/>
        <v>0</v>
      </c>
      <c r="AM26" s="22">
        <v>0</v>
      </c>
      <c r="AN26" s="21"/>
      <c r="AO26" s="13">
        <f t="shared" si="77"/>
        <v>0</v>
      </c>
      <c r="AP26" s="22">
        <v>0</v>
      </c>
      <c r="AQ26" s="21"/>
      <c r="AR26" s="13">
        <f t="shared" si="25"/>
        <v>0</v>
      </c>
      <c r="AS26" s="22">
        <v>0</v>
      </c>
      <c r="AT26" s="21"/>
      <c r="AU26" s="13">
        <f t="shared" si="27"/>
        <v>0</v>
      </c>
      <c r="AV26" s="22">
        <v>0</v>
      </c>
      <c r="AW26" s="21"/>
      <c r="AX26" s="13">
        <f t="shared" si="29"/>
        <v>0</v>
      </c>
      <c r="AY26" s="22"/>
      <c r="AZ26" s="21"/>
      <c r="BA26" s="13">
        <f t="shared" si="78"/>
        <v>0</v>
      </c>
      <c r="BB26" s="22">
        <v>0</v>
      </c>
      <c r="BC26" s="21"/>
      <c r="BD26" s="13">
        <f t="shared" si="32"/>
        <v>0</v>
      </c>
      <c r="BE26" s="22">
        <v>0</v>
      </c>
      <c r="BF26" s="21"/>
      <c r="BG26" s="13">
        <f t="shared" si="34"/>
        <v>0</v>
      </c>
      <c r="BH26" s="22">
        <v>0</v>
      </c>
      <c r="BI26" s="21"/>
      <c r="BJ26" s="13">
        <f t="shared" si="95"/>
        <v>0</v>
      </c>
      <c r="BK26" s="22">
        <v>0</v>
      </c>
      <c r="BL26" s="21"/>
      <c r="BM26" s="13">
        <f t="shared" si="80"/>
        <v>0</v>
      </c>
      <c r="BN26" s="22">
        <v>0</v>
      </c>
      <c r="BO26" s="21"/>
      <c r="BP26" s="13">
        <f t="shared" si="100"/>
        <v>0</v>
      </c>
      <c r="BQ26" s="22">
        <v>0</v>
      </c>
      <c r="BR26" s="21"/>
      <c r="BS26" s="13">
        <f t="shared" si="101"/>
        <v>0</v>
      </c>
      <c r="BT26" s="22">
        <v>0</v>
      </c>
      <c r="BU26" s="21"/>
      <c r="BV26" s="13">
        <f t="shared" si="102"/>
        <v>0</v>
      </c>
      <c r="BW26" s="22">
        <v>0</v>
      </c>
      <c r="BX26" s="21"/>
      <c r="BY26" s="13">
        <f t="shared" si="103"/>
        <v>0</v>
      </c>
      <c r="BZ26" s="22">
        <v>0</v>
      </c>
      <c r="CA26" s="21"/>
      <c r="CB26" s="13">
        <f t="shared" si="45"/>
        <v>0</v>
      </c>
      <c r="CC26" s="22">
        <v>0</v>
      </c>
    </row>
    <row r="27" spans="1:81" s="9" customFormat="1" ht="12.6" x14ac:dyDescent="0.3">
      <c r="A27" s="5" t="s">
        <v>18</v>
      </c>
      <c r="B27" s="26">
        <v>627.49605063000013</v>
      </c>
      <c r="C27" s="13">
        <f>+B27/$B$30*100</f>
        <v>2.9861174477461227E-3</v>
      </c>
      <c r="D27" s="21">
        <v>626.92653718000008</v>
      </c>
      <c r="E27" s="13">
        <f>+D27/$D$30*100</f>
        <v>2.9713155736214251E-3</v>
      </c>
      <c r="F27" s="22">
        <v>0</v>
      </c>
      <c r="G27" s="21">
        <v>626.35135243000002</v>
      </c>
      <c r="H27" s="13">
        <f>+G27/$G$30*100</f>
        <v>2.9441460380722302E-3</v>
      </c>
      <c r="I27" s="22">
        <f t="shared" si="12"/>
        <v>-9.1746754346577752E-4</v>
      </c>
      <c r="J27" s="21">
        <v>625.23447498000007</v>
      </c>
      <c r="K27" s="13">
        <f>+J27/$J$30*100</f>
        <v>2.9334909274196415E-3</v>
      </c>
      <c r="L27" s="22">
        <f t="shared" ref="L27" si="115">+J27/G27-1</f>
        <v>-1.7831484607910841E-3</v>
      </c>
      <c r="M27" s="21">
        <v>624.59060763000002</v>
      </c>
      <c r="N27" s="13">
        <f>+M27/$M$30*100</f>
        <v>2.8886444188735401E-3</v>
      </c>
      <c r="O27" s="22">
        <f t="shared" si="14"/>
        <v>-1.0298014197324123E-3</v>
      </c>
      <c r="P27" s="21">
        <v>623.77538105999565</v>
      </c>
      <c r="Q27" s="13">
        <f>+P27/$P$30*100</f>
        <v>2.8708130241622519E-3</v>
      </c>
      <c r="R27" s="22">
        <f t="shared" si="15"/>
        <v>-2.3336747706548255E-3</v>
      </c>
      <c r="S27" s="21">
        <v>623.11155857599863</v>
      </c>
      <c r="T27" s="13">
        <f>+S27/$S$30*100</f>
        <v>2.8663145267585413E-3</v>
      </c>
      <c r="U27" s="22">
        <f t="shared" si="98"/>
        <v>-1</v>
      </c>
      <c r="V27" s="21">
        <v>622.25715397999988</v>
      </c>
      <c r="W27" s="13">
        <f>+V27/$V$30*100</f>
        <v>2.9009526729896016E-3</v>
      </c>
      <c r="X27" s="22">
        <f t="shared" ref="X27" si="116">+V27/S27-1</f>
        <v>-1.3711904140428777E-3</v>
      </c>
      <c r="Y27" s="21">
        <v>621.52299179999693</v>
      </c>
      <c r="Z27" s="13">
        <f>+Y27/$Y$30*100</f>
        <v>2.9003231394813637E-3</v>
      </c>
      <c r="AA27" s="22">
        <f>+Y27/V27-1</f>
        <v>-1.1798372671285584E-3</v>
      </c>
      <c r="AB27" s="21">
        <v>620.74703488</v>
      </c>
      <c r="AC27" s="13">
        <f t="shared" si="18"/>
        <v>2.9144848310945957E-3</v>
      </c>
      <c r="AD27" s="22">
        <f t="shared" si="19"/>
        <v>-1.2484766134711611E-3</v>
      </c>
      <c r="AE27" s="21">
        <v>619.79449872999999</v>
      </c>
      <c r="AF27" s="13">
        <f>+AE27/$AE$30*100</f>
        <v>2.905287152377525E-3</v>
      </c>
      <c r="AG27" s="22">
        <f t="shared" si="20"/>
        <v>-1.5344997180439801E-3</v>
      </c>
      <c r="AH27" s="21">
        <v>618.95994513000005</v>
      </c>
      <c r="AI27" s="13">
        <f>+AH27/$AH$30*100</f>
        <v>2.9114293056356332E-3</v>
      </c>
      <c r="AJ27" s="22">
        <f t="shared" ref="AJ27" si="117">+AH27/AE27-1</f>
        <v>-1.3465004960676596E-3</v>
      </c>
      <c r="AK27" s="21">
        <v>611.78012239999998</v>
      </c>
      <c r="AL27" s="13">
        <f t="shared" si="10"/>
        <v>2.8825328328327977E-3</v>
      </c>
      <c r="AM27" s="22">
        <f t="shared" si="22"/>
        <v>-1.1599818027791864E-2</v>
      </c>
      <c r="AN27" s="21">
        <v>610.91984330000014</v>
      </c>
      <c r="AO27" s="13">
        <f>+AN27/$AN$30*100</f>
        <v>2.890961655961484E-3</v>
      </c>
      <c r="AP27" s="22">
        <f t="shared" ref="AP27" si="118">+AN27/AK27-1</f>
        <v>-1.4061900158262031E-3</v>
      </c>
      <c r="AQ27" s="21">
        <v>610.04219524999996</v>
      </c>
      <c r="AR27" s="13">
        <f t="shared" si="25"/>
        <v>2.901493394159653E-3</v>
      </c>
      <c r="AS27" s="22">
        <f t="shared" si="26"/>
        <v>-1.4366009872250896E-3</v>
      </c>
      <c r="AT27" s="21">
        <v>608.87905335000005</v>
      </c>
      <c r="AU27" s="13">
        <f t="shared" si="27"/>
        <v>2.9149484505430127E-3</v>
      </c>
      <c r="AV27" s="22">
        <f t="shared" si="28"/>
        <v>-1.9066581116135017E-3</v>
      </c>
      <c r="AW27" s="21">
        <v>607.94975145000001</v>
      </c>
      <c r="AX27" s="13">
        <f t="shared" si="29"/>
        <v>2.875898971482431E-3</v>
      </c>
      <c r="AY27" s="22">
        <f t="shared" si="30"/>
        <v>-1.5262504020906453E-3</v>
      </c>
      <c r="AZ27" s="21">
        <v>606.87358310000002</v>
      </c>
      <c r="BA27" s="13">
        <f t="shared" si="78"/>
        <v>2.8407036916213392E-3</v>
      </c>
      <c r="BB27" s="22">
        <f t="shared" si="31"/>
        <v>-1.770160029563761E-3</v>
      </c>
      <c r="BC27" s="21">
        <v>606.13712005000002</v>
      </c>
      <c r="BD27" s="13">
        <f t="shared" si="32"/>
        <v>2.8852292848322672E-3</v>
      </c>
      <c r="BE27" s="22">
        <f t="shared" si="33"/>
        <v>-1.2135361803656819E-3</v>
      </c>
      <c r="BF27" s="21">
        <v>604.99476920000006</v>
      </c>
      <c r="BG27" s="13">
        <f t="shared" si="34"/>
        <v>2.8730910938781309E-3</v>
      </c>
      <c r="BH27" s="22">
        <f t="shared" ref="BH27" si="119">+BF27/BC27-1</f>
        <v>-1.8846409701912537E-3</v>
      </c>
      <c r="BI27" s="21">
        <v>603.95880480000017</v>
      </c>
      <c r="BJ27" s="13">
        <f t="shared" si="79"/>
        <v>2.8681713487121517E-3</v>
      </c>
      <c r="BK27" s="22">
        <f t="shared" ref="BK27" si="120">+BI27/BF27-1</f>
        <v>-1.7123526561556579E-3</v>
      </c>
      <c r="BL27" s="21">
        <v>602.89650575000007</v>
      </c>
      <c r="BM27" s="13">
        <f t="shared" si="80"/>
        <v>2.8631265415584861E-3</v>
      </c>
      <c r="BN27" s="22">
        <f t="shared" ref="BN27" si="121">+BL27/BI27-1</f>
        <v>-1.7588932250964806E-3</v>
      </c>
      <c r="BO27" s="21">
        <v>601.70935662000011</v>
      </c>
      <c r="BP27" s="13">
        <f>+BO27/$BO$30*100</f>
        <v>2.8175180027215493E-3</v>
      </c>
      <c r="BQ27" s="22">
        <f t="shared" ref="BQ27" si="122">+BO27/BL27-1</f>
        <v>-1.9690761493519338E-3</v>
      </c>
      <c r="BR27" s="21">
        <v>600.62460182000018</v>
      </c>
      <c r="BS27" s="13">
        <f>+BR27/$BR$30*100</f>
        <v>2.7922329027576967E-3</v>
      </c>
      <c r="BT27" s="22">
        <f t="shared" ref="BT27" si="123">+BR27/BO27-1</f>
        <v>-1.8027886521382319E-3</v>
      </c>
      <c r="BU27" s="21">
        <v>564.67977035000013</v>
      </c>
      <c r="BV27" s="13">
        <f>+BU27/$BU$30*100</f>
        <v>2.6226760382592356E-3</v>
      </c>
      <c r="BW27" s="22">
        <f>+BU27/BR27-1</f>
        <v>-5.984575283976179E-2</v>
      </c>
      <c r="BX27" s="21">
        <v>563.63072290000014</v>
      </c>
      <c r="BY27" s="13">
        <f>+BX27/$BX$30*100</f>
        <v>2.6176870125643832E-3</v>
      </c>
      <c r="BZ27" s="22">
        <f t="shared" ref="BZ27" si="124">+BX27/BU27-1</f>
        <v>-1.8577740961921441E-3</v>
      </c>
      <c r="CA27" s="21">
        <v>562.5737481000001</v>
      </c>
      <c r="CB27" s="13">
        <f t="shared" ref="CB27" si="125">+CA27/$CA$30*100</f>
        <v>2.5973810728106904E-3</v>
      </c>
      <c r="CC27" s="22">
        <f t="shared" si="46"/>
        <v>-1.8752966384828484E-3</v>
      </c>
    </row>
    <row r="28" spans="1:81" s="9" customFormat="1" ht="12.6" x14ac:dyDescent="0.3">
      <c r="A28" s="5" t="s">
        <v>19</v>
      </c>
      <c r="B28" s="26"/>
      <c r="C28" s="13"/>
      <c r="D28" s="21">
        <v>0</v>
      </c>
      <c r="E28" s="13">
        <f>+D28/$D$30*100</f>
        <v>0</v>
      </c>
      <c r="F28" s="24"/>
      <c r="G28" s="21"/>
      <c r="H28" s="13"/>
      <c r="I28" s="22">
        <v>0</v>
      </c>
      <c r="J28" s="21"/>
      <c r="K28" s="13"/>
      <c r="L28" s="24"/>
      <c r="M28" s="21"/>
      <c r="N28" s="13"/>
      <c r="O28" s="24"/>
      <c r="P28" s="21">
        <v>0</v>
      </c>
      <c r="Q28" s="13"/>
      <c r="R28" s="22">
        <v>0</v>
      </c>
      <c r="T28" s="13"/>
      <c r="U28" s="24"/>
      <c r="V28" s="21"/>
      <c r="W28" s="13"/>
      <c r="X28" s="24"/>
      <c r="Y28" s="21"/>
      <c r="Z28" s="13"/>
      <c r="AA28" s="24"/>
      <c r="AB28" s="21"/>
      <c r="AC28" s="13"/>
      <c r="AD28" s="24"/>
      <c r="AE28" s="21"/>
      <c r="AF28" s="13"/>
      <c r="AG28" s="24"/>
      <c r="AH28" s="21"/>
      <c r="AI28" s="13"/>
      <c r="AJ28" s="24"/>
      <c r="AK28" s="21"/>
      <c r="AL28" s="13"/>
      <c r="AM28" s="24"/>
      <c r="AN28" s="21"/>
      <c r="AO28" s="13"/>
      <c r="AP28" s="24"/>
      <c r="AQ28" s="21"/>
      <c r="AR28" s="13">
        <f t="shared" si="25"/>
        <v>0</v>
      </c>
      <c r="AS28" s="24"/>
      <c r="AT28" s="21"/>
      <c r="AU28" s="13">
        <f t="shared" si="27"/>
        <v>0</v>
      </c>
      <c r="AV28" s="24"/>
      <c r="AW28" s="21"/>
      <c r="AX28" s="13">
        <f t="shared" ref="AX28" si="126">+AW28/$BC$30*100</f>
        <v>0</v>
      </c>
      <c r="AY28" s="22">
        <v>0</v>
      </c>
      <c r="AZ28" s="21"/>
      <c r="BA28" s="13">
        <f t="shared" si="78"/>
        <v>0</v>
      </c>
      <c r="BB28" s="22">
        <v>0</v>
      </c>
      <c r="BC28" s="21"/>
      <c r="BD28" s="13">
        <f t="shared" si="32"/>
        <v>0</v>
      </c>
      <c r="BE28" s="22">
        <v>0</v>
      </c>
      <c r="BF28" s="21"/>
      <c r="BG28" s="13">
        <f t="shared" si="34"/>
        <v>0</v>
      </c>
      <c r="BH28" s="22">
        <v>0</v>
      </c>
      <c r="BI28" s="21"/>
      <c r="BJ28" s="13">
        <f t="shared" si="79"/>
        <v>0</v>
      </c>
      <c r="BK28" s="22">
        <v>0</v>
      </c>
      <c r="BL28" s="21"/>
      <c r="BM28" s="13">
        <f t="shared" si="80"/>
        <v>0</v>
      </c>
      <c r="BN28" s="22">
        <v>0</v>
      </c>
      <c r="BO28" s="21"/>
      <c r="BP28" s="13">
        <f t="shared" si="100"/>
        <v>0</v>
      </c>
      <c r="BQ28" s="22">
        <v>0</v>
      </c>
      <c r="BR28" s="21"/>
      <c r="BS28" s="13">
        <f t="shared" ref="BS28" si="127">+BR28/$BF$30*100</f>
        <v>0</v>
      </c>
      <c r="BT28" s="22">
        <v>0</v>
      </c>
      <c r="BU28" s="21"/>
      <c r="BV28" s="13">
        <f t="shared" ref="BV28" si="128">+BU28/$BF$30*100</f>
        <v>0</v>
      </c>
      <c r="BW28" s="22">
        <v>0</v>
      </c>
      <c r="BX28" s="21"/>
      <c r="BY28" s="13">
        <f t="shared" ref="BY28" si="129">+BX28/$BF$30*100</f>
        <v>0</v>
      </c>
      <c r="BZ28" s="22">
        <v>0</v>
      </c>
      <c r="CA28" s="21"/>
      <c r="CB28" s="13">
        <f t="shared" ref="CB28" si="130">+CA28/$BF$30*100</f>
        <v>0</v>
      </c>
      <c r="CC28" s="22">
        <v>0</v>
      </c>
    </row>
    <row r="29" spans="1:81" s="9" customFormat="1" ht="12.6" x14ac:dyDescent="0.3">
      <c r="A29" s="5"/>
      <c r="B29" s="26"/>
      <c r="C29" s="13"/>
      <c r="D29" s="21"/>
      <c r="E29" s="13"/>
      <c r="F29" s="24"/>
      <c r="G29" s="21"/>
      <c r="H29" s="13"/>
      <c r="I29" s="24"/>
      <c r="J29" s="21"/>
      <c r="K29" s="13"/>
      <c r="L29" s="24"/>
      <c r="M29" s="21"/>
      <c r="N29" s="13"/>
      <c r="O29" s="24"/>
      <c r="P29" s="21"/>
      <c r="Q29" s="13"/>
      <c r="R29" s="22">
        <v>0</v>
      </c>
      <c r="S29" s="21"/>
      <c r="T29" s="13"/>
      <c r="U29" s="24"/>
      <c r="V29" s="21"/>
      <c r="W29" s="13"/>
      <c r="X29" s="24"/>
      <c r="Y29" s="21"/>
      <c r="Z29" s="13"/>
      <c r="AA29" s="24"/>
      <c r="AB29" s="21"/>
      <c r="AC29" s="13"/>
      <c r="AD29" s="24"/>
      <c r="AE29" s="21"/>
      <c r="AF29" s="13"/>
      <c r="AG29" s="24"/>
      <c r="AH29" s="21"/>
      <c r="AI29" s="13"/>
      <c r="AJ29" s="24"/>
      <c r="AK29" s="21"/>
      <c r="AL29" s="13"/>
      <c r="AM29" s="24"/>
      <c r="AN29" s="21"/>
      <c r="AO29" s="13"/>
      <c r="AP29" s="24"/>
      <c r="AQ29" s="21"/>
      <c r="AR29" s="13"/>
      <c r="AS29" s="24"/>
      <c r="AT29" s="21"/>
      <c r="AU29" s="13"/>
      <c r="AV29" s="24"/>
      <c r="AW29" s="21"/>
      <c r="AX29" s="13"/>
      <c r="AY29" s="22">
        <v>0</v>
      </c>
      <c r="AZ29" s="21"/>
      <c r="BA29" s="13"/>
      <c r="BB29" s="22">
        <v>0</v>
      </c>
      <c r="BC29" s="21"/>
      <c r="BD29" s="13"/>
      <c r="BE29" s="22">
        <v>0</v>
      </c>
      <c r="BF29" s="21"/>
      <c r="BG29" s="13"/>
      <c r="BH29" s="22">
        <v>0</v>
      </c>
      <c r="BI29" s="21"/>
      <c r="BJ29" s="13"/>
      <c r="BK29" s="22">
        <v>0</v>
      </c>
      <c r="BL29" s="21"/>
      <c r="BM29" s="13"/>
      <c r="BN29" s="22">
        <v>0</v>
      </c>
      <c r="BO29" s="21"/>
      <c r="BP29" s="13"/>
      <c r="BQ29" s="22">
        <v>0</v>
      </c>
      <c r="BR29" s="21"/>
      <c r="BS29" s="13"/>
      <c r="BT29" s="22">
        <v>0</v>
      </c>
      <c r="BU29" s="21"/>
      <c r="BV29" s="13"/>
      <c r="BW29" s="22">
        <v>0</v>
      </c>
      <c r="BX29" s="21"/>
      <c r="BY29" s="13"/>
      <c r="BZ29" s="22">
        <v>0</v>
      </c>
      <c r="CA29" s="21"/>
      <c r="CB29" s="13"/>
      <c r="CC29" s="22">
        <v>0</v>
      </c>
    </row>
    <row r="30" spans="1:81" s="8" customFormat="1" ht="12.6" x14ac:dyDescent="0.3">
      <c r="A30" s="6" t="s">
        <v>12</v>
      </c>
      <c r="B30" s="29">
        <f>+B19+B21+B22+B23+B25+B26+B24+B27</f>
        <v>21013776.638411354</v>
      </c>
      <c r="C30" s="30">
        <f>SUM(C10:C28)</f>
        <v>100.00000000000001</v>
      </c>
      <c r="D30" s="29">
        <f>+D19+D21+D22+D23+D25+D26+D27+D28+D24</f>
        <v>21099291.598162528</v>
      </c>
      <c r="E30" s="30">
        <f>SUM(E10:E27)</f>
        <v>100.00000000000003</v>
      </c>
      <c r="F30" s="31">
        <f>+D30/B30-1</f>
        <v>4.0694712436821767E-3</v>
      </c>
      <c r="G30" s="29">
        <f>+G19+G21+G22+G23+G25+G26+G27+G24</f>
        <v>21274466.155222476</v>
      </c>
      <c r="H30" s="30">
        <f>SUM(H10:H23)</f>
        <v>99.551838519887326</v>
      </c>
      <c r="I30" s="31">
        <f>+G30/D30-1</f>
        <v>8.3023904496966061E-3</v>
      </c>
      <c r="J30" s="29">
        <f>+J19+J22+J23+J25+J26+J21+J27+J24</f>
        <v>21313666.56483813</v>
      </c>
      <c r="K30" s="30">
        <f>SUM(K10:K27)</f>
        <v>100.00000000000001</v>
      </c>
      <c r="L30" s="31">
        <f>+J30/G30-1</f>
        <v>1.8426036794363387E-3</v>
      </c>
      <c r="M30" s="29">
        <f>+M19+M21+M22+M23+M25+M26+M27+M24</f>
        <v>21622273.878678575</v>
      </c>
      <c r="N30" s="30">
        <f>SUM(N10:N27)</f>
        <v>100</v>
      </c>
      <c r="O30" s="31">
        <f>+M30/J30-1</f>
        <v>1.4479316024844202E-2</v>
      </c>
      <c r="P30" s="29">
        <f>+P19+P21+P22+P23+P25+P26+P27+P24</f>
        <v>21728178.59644562</v>
      </c>
      <c r="Q30" s="30">
        <f>SUM(Q10:Q29)</f>
        <v>99.999999999999986</v>
      </c>
      <c r="R30" s="31">
        <f>+P30/M30-1</f>
        <v>4.8979454409499024E-3</v>
      </c>
      <c r="S30" s="29">
        <f>+S19+S21+S22+S23+S25+S26+S27+S24</f>
        <v>21739120.140477508</v>
      </c>
      <c r="T30" s="30">
        <f>SUM(T10:T27)</f>
        <v>100.00016591252992</v>
      </c>
      <c r="U30" s="31">
        <f>+S30/P30-1</f>
        <v>5.0356471359624955E-4</v>
      </c>
      <c r="V30" s="29">
        <f>+V19+V21+V22+V23+V24+V26+V27+V25</f>
        <v>21450096.713874597</v>
      </c>
      <c r="W30" s="30">
        <f>SUM(W10:W28)</f>
        <v>100</v>
      </c>
      <c r="X30" s="31">
        <f>+V30/S30-1</f>
        <v>-1.329508391946177E-2</v>
      </c>
      <c r="Y30" s="29">
        <f>+Y19+Y21+Y22+Y23+Y25+Y26+Y24+Y27</f>
        <v>21429439.476565972</v>
      </c>
      <c r="Z30" s="30">
        <f>SUM(Z10:Z27)</f>
        <v>100.00000000000001</v>
      </c>
      <c r="AA30" s="31">
        <f>+Y30/V30-1</f>
        <v>-9.6303702422295689E-4</v>
      </c>
      <c r="AB30" s="29">
        <f>+AB19+AB21+AB22+AB23+AB25+AB26+AB27+AB24</f>
        <v>21298688.133740105</v>
      </c>
      <c r="AC30" s="30">
        <f>SUM(AC10:AC27)</f>
        <v>100</v>
      </c>
      <c r="AD30" s="31">
        <f>+AB30/Y30-1</f>
        <v>-6.1014821675037245E-3</v>
      </c>
      <c r="AE30" s="29">
        <f>+AE19+AE21+AE22+AE23+AE25+AE26+AE24+AE27</f>
        <v>21333330.105521403</v>
      </c>
      <c r="AF30" s="30">
        <f>SUM(AF10:AF26)</f>
        <v>99.997094712847598</v>
      </c>
      <c r="AG30" s="31">
        <f>+AE30/AB30-1</f>
        <v>1.62648382678654E-3</v>
      </c>
      <c r="AH30" s="29">
        <f>+AH19+AH21+AH22+AH23+AH24+AH27+AH25</f>
        <v>21259659.093624003</v>
      </c>
      <c r="AI30" s="30">
        <f>SUM(AI10:AI27)</f>
        <v>99.999999999999986</v>
      </c>
      <c r="AJ30" s="31">
        <f>+AH30/AE30-1</f>
        <v>-3.453329205192035E-3</v>
      </c>
      <c r="AK30" s="29">
        <f>+AK19+AK21+AK22+AK23+AK25+AK26+AK24+AK27</f>
        <v>21223700.054051958</v>
      </c>
      <c r="AL30" s="30">
        <f>SUM(AL10:AL28)</f>
        <v>100.00000000000001</v>
      </c>
      <c r="AM30" s="31">
        <f>+AK30/AH30-1</f>
        <v>-1.691421269442217E-3</v>
      </c>
      <c r="AN30" s="29">
        <f>+AN19+AN21+AN22+AN23+AN25+AN26+AN24+AN27</f>
        <v>21132063.167984799</v>
      </c>
      <c r="AO30" s="30">
        <f>SUM(AO10:AO28)</f>
        <v>100.00000000000001</v>
      </c>
      <c r="AP30" s="31">
        <f>+AN30/AK30-1</f>
        <v>-4.3176677880756298E-3</v>
      </c>
      <c r="AQ30" s="29">
        <f>+AQ19+AQ21+AQ22+AQ23+AQ25+AQ26+AQ24+AQ27</f>
        <v>21025110.602627575</v>
      </c>
      <c r="AR30" s="30">
        <f>SUM(AR10:AR28)</f>
        <v>99.999999999999986</v>
      </c>
      <c r="AS30" s="31">
        <f>+AQ30/AN30-1</f>
        <v>-5.0611511288333189E-3</v>
      </c>
      <c r="AT30" s="29">
        <f>+AT19+AT21+AT22+AT23+AT25+AT26+AT24+AT27</f>
        <v>20888158.527694535</v>
      </c>
      <c r="AU30" s="30">
        <f>SUM(AU10:AU28)</f>
        <v>99.999999999999972</v>
      </c>
      <c r="AV30" s="31">
        <f>+AT30/AQ30-1</f>
        <v>-6.5137386205200709E-3</v>
      </c>
      <c r="AW30" s="29">
        <f>+AW19+AW21+AW22+AW23+AW25+AW26+AW24+AW27</f>
        <v>21139468.301162958</v>
      </c>
      <c r="AX30" s="30">
        <f>SUM(AX10:AX28)</f>
        <v>100</v>
      </c>
      <c r="AY30" s="31">
        <f>+AW30/AQ30-1</f>
        <v>5.4391009253997868E-3</v>
      </c>
      <c r="AZ30" s="29">
        <f>+AZ19+AZ21+AZ22+AZ23+AZ25+AZ26+AZ24+AZ27</f>
        <v>21363494.717522804</v>
      </c>
      <c r="BA30" s="30">
        <f>SUM(BA10:BA28)</f>
        <v>100</v>
      </c>
      <c r="BB30" s="31">
        <f>+AZ30/AW30-1</f>
        <v>1.0597542623506762E-2</v>
      </c>
      <c r="BC30" s="29">
        <f>+BC19+BC21+BC22+BC23+BC25+BC26+BC24+BC27</f>
        <v>21008282.538808275</v>
      </c>
      <c r="BD30" s="30">
        <f>SUM(BD10:BD28)</f>
        <v>100</v>
      </c>
      <c r="BE30" s="31">
        <f>+BC30/AZ30-1</f>
        <v>-1.6627063287692145E-2</v>
      </c>
      <c r="BF30" s="29">
        <f>+BF19+BF21+BF22+BF23+BF25+BF26+BF24+BF27</f>
        <v>21057277.664780591</v>
      </c>
      <c r="BG30" s="30">
        <f>SUM(BG10:BG28)</f>
        <v>99.999999999999986</v>
      </c>
      <c r="BH30" s="31">
        <f>+BF30/BC30-1</f>
        <v>2.3321814090135895E-3</v>
      </c>
      <c r="BI30" s="29">
        <f>+BI19+BI21+BI22+BI23+BI25+BI26+BI24+BI27</f>
        <v>21302098.17096696</v>
      </c>
      <c r="BJ30" s="30">
        <f>SUM(BJ10:BJ28)</f>
        <v>100.00098576390656</v>
      </c>
      <c r="BK30" s="31">
        <f>+BI30/BF30-1</f>
        <v>1.162640822255212E-2</v>
      </c>
      <c r="BL30" s="29">
        <f>+BL19+BL21+BL22+BL23+BL25+BL26+BL24+BL27</f>
        <v>21209771.026138827</v>
      </c>
      <c r="BM30" s="30">
        <f>SUM(BM10:BM28)</f>
        <v>100.00002058521943</v>
      </c>
      <c r="BN30" s="31">
        <f>+BL30/BI30-1</f>
        <v>-4.3341807969867752E-3</v>
      </c>
      <c r="BO30" s="29">
        <f>+BO19+BO21+BO22+BO23+BO25+BO26+BO24+BO27</f>
        <v>21356007.52289021</v>
      </c>
      <c r="BP30" s="30">
        <f>SUM(BP10:BP28)</f>
        <v>99.999999999999986</v>
      </c>
      <c r="BQ30" s="31">
        <f>+BO30/BL30-1</f>
        <v>6.8947701779129567E-3</v>
      </c>
      <c r="BR30" s="29">
        <f>+BR19+BR21+BR22+BR23+BR25+BR26+BR24+BR27</f>
        <v>21510548.107459247</v>
      </c>
      <c r="BS30" s="30">
        <f>SUM(BS10:BS28)</f>
        <v>100</v>
      </c>
      <c r="BT30" s="31">
        <f>+BR30/BO30-1</f>
        <v>7.236398676269129E-3</v>
      </c>
      <c r="BU30" s="29">
        <f>+BU19+BU21+BU22+BU23+BU25+BU26+BU24+BU27</f>
        <v>21530671.806678738</v>
      </c>
      <c r="BV30" s="30">
        <f>SUM(BV10:BV28)</f>
        <v>100</v>
      </c>
      <c r="BW30" s="31">
        <f>+BU30/BR30-1</f>
        <v>9.3552703162003148E-4</v>
      </c>
      <c r="BX30" s="29">
        <f>+BX19+BX21+BX22+BX23+BX25+BX26+BX24+BX27</f>
        <v>21531631.558497384</v>
      </c>
      <c r="BY30" s="30">
        <f>SUM(BY10:BY28)</f>
        <v>100</v>
      </c>
      <c r="BZ30" s="31">
        <f>+BX30/BU30-1</f>
        <v>4.4576027504517057E-5</v>
      </c>
      <c r="CA30" s="29">
        <f>+CA19+CA21+CA22+CA23+CA25+CA26+CA24+CA27</f>
        <v>21659268.791514877</v>
      </c>
      <c r="CB30" s="30">
        <f>SUM(CB10:CB28)</f>
        <v>100</v>
      </c>
      <c r="CC30" s="31">
        <f>+CA30/BX30-1</f>
        <v>5.9278941621645487E-3</v>
      </c>
    </row>
    <row r="31" spans="1:81" s="9" customFormat="1" ht="12.6" x14ac:dyDescent="0.3">
      <c r="A31" s="6"/>
      <c r="B31" s="11"/>
      <c r="D31" s="11"/>
      <c r="G31" s="11"/>
      <c r="J31" s="11"/>
      <c r="M31" s="11"/>
      <c r="P31" s="12"/>
      <c r="S31" s="13"/>
      <c r="X31" s="13"/>
      <c r="Y31" s="12"/>
      <c r="AH31" s="11"/>
      <c r="AK31" s="13"/>
      <c r="AN31" s="13"/>
    </row>
    <row r="32" spans="1:81" s="9" customFormat="1" ht="12.6" x14ac:dyDescent="0.3">
      <c r="A32" s="8"/>
      <c r="B32" s="11"/>
      <c r="D32" s="12"/>
      <c r="F32" s="13"/>
      <c r="G32" s="13"/>
      <c r="J32" s="13"/>
      <c r="M32" s="12"/>
      <c r="P32" s="13"/>
      <c r="R32" s="13"/>
      <c r="S32" s="11"/>
      <c r="V32" s="11"/>
      <c r="Y32" s="12"/>
      <c r="AB32" s="11"/>
      <c r="AE32" s="11"/>
      <c r="AH32" s="11"/>
      <c r="AK32" s="13"/>
      <c r="AN32" s="13"/>
      <c r="AQ32" s="12"/>
      <c r="BC32" s="12"/>
      <c r="BD32" s="12"/>
      <c r="BX32" s="12"/>
      <c r="CA32" s="12"/>
    </row>
    <row r="33" spans="1:78" s="9" customFormat="1" ht="12.6" x14ac:dyDescent="0.3">
      <c r="A33" s="9" t="s">
        <v>54</v>
      </c>
      <c r="B33" s="11"/>
      <c r="J33" s="11"/>
      <c r="M33" s="11"/>
      <c r="P33" s="12"/>
      <c r="S33" s="11"/>
      <c r="V33" s="11"/>
      <c r="AB33" s="11"/>
      <c r="AE33" s="11"/>
      <c r="AH33" s="11"/>
      <c r="AK33" s="12"/>
      <c r="AN33" s="12"/>
      <c r="BC33" s="32"/>
      <c r="BD33" s="33"/>
      <c r="BT33" s="34"/>
      <c r="BU33" s="34"/>
      <c r="BV33" s="34"/>
      <c r="BW33" s="34"/>
      <c r="BZ33" s="34"/>
    </row>
    <row r="34" spans="1:78" s="9" customFormat="1" ht="12.6" x14ac:dyDescent="0.3">
      <c r="A34" s="9" t="s">
        <v>53</v>
      </c>
      <c r="D34" s="11"/>
      <c r="G34" s="11"/>
      <c r="AB34" s="11"/>
      <c r="AH34" s="11"/>
      <c r="BC34" s="12"/>
      <c r="BF34" s="13"/>
      <c r="BI34" s="13"/>
      <c r="BL34" s="13"/>
      <c r="BO34" s="13"/>
      <c r="BR34" s="13"/>
      <c r="BT34" s="13"/>
      <c r="BU34" s="13"/>
      <c r="BV34" s="13"/>
      <c r="BW34" s="13"/>
      <c r="BX34" s="13"/>
      <c r="BZ34" s="13"/>
    </row>
    <row r="35" spans="1:78" s="9" customFormat="1" ht="12.6" x14ac:dyDescent="0.3">
      <c r="A35" s="5"/>
      <c r="F35" s="11"/>
      <c r="G35" s="13"/>
      <c r="J35" s="11"/>
      <c r="M35" s="11"/>
      <c r="S35" s="11"/>
      <c r="W35" s="11"/>
      <c r="AE35" s="11"/>
      <c r="AH35" s="11"/>
      <c r="AK35" s="13"/>
      <c r="AN35" s="13"/>
    </row>
    <row r="36" spans="1:78" s="9" customFormat="1" ht="12.6" x14ac:dyDescent="0.3">
      <c r="A36" s="8" t="s">
        <v>23</v>
      </c>
      <c r="D36" s="11"/>
      <c r="F36" s="11"/>
      <c r="G36" s="11"/>
      <c r="J36" s="11"/>
      <c r="M36" s="11"/>
      <c r="P36" s="11"/>
      <c r="S36" s="11"/>
      <c r="V36" s="11"/>
      <c r="W36" s="11"/>
      <c r="Y36" s="11"/>
      <c r="AB36" s="13"/>
    </row>
    <row r="37" spans="1:78" s="9" customFormat="1" ht="12.6" x14ac:dyDescent="0.3">
      <c r="A37" s="10" t="s">
        <v>55</v>
      </c>
      <c r="F37" s="11"/>
      <c r="G37" s="11"/>
      <c r="J37" s="13"/>
      <c r="M37" s="13"/>
      <c r="P37" s="13"/>
      <c r="S37" s="13"/>
      <c r="W37" s="13"/>
      <c r="AE37" s="13"/>
      <c r="AH37" s="13"/>
    </row>
    <row r="38" spans="1:78" s="9" customFormat="1" ht="12.6" x14ac:dyDescent="0.3">
      <c r="D38" s="13"/>
      <c r="F38" s="11"/>
      <c r="J38" s="13"/>
      <c r="M38" s="13"/>
      <c r="P38" s="13"/>
      <c r="S38" s="13"/>
      <c r="W38" s="13"/>
      <c r="AH38" s="13"/>
    </row>
    <row r="39" spans="1:78" s="9" customFormat="1" ht="12.6" x14ac:dyDescent="0.3">
      <c r="F39" s="11"/>
      <c r="G39" s="13"/>
      <c r="Y39" s="13"/>
    </row>
    <row r="40" spans="1:78" s="9" customFormat="1" ht="12.6" x14ac:dyDescent="0.3">
      <c r="D40" s="9" t="s">
        <v>20</v>
      </c>
      <c r="P40" s="11"/>
      <c r="S40" s="12"/>
      <c r="W40" s="12"/>
    </row>
    <row r="41" spans="1:78" s="9" customFormat="1" ht="12.6" x14ac:dyDescent="0.3">
      <c r="T41" s="11"/>
      <c r="X41" s="11"/>
    </row>
    <row r="42" spans="1:78" s="9" customFormat="1" ht="12.6" x14ac:dyDescent="0.3">
      <c r="P42" s="13"/>
      <c r="T42" s="11"/>
      <c r="X42" s="11"/>
    </row>
    <row r="43" spans="1:78" s="9" customFormat="1" ht="12.6" x14ac:dyDescent="0.3">
      <c r="T43" s="11"/>
      <c r="X43" s="11"/>
    </row>
    <row r="44" spans="1:78" s="9" customFormat="1" ht="12.6" x14ac:dyDescent="0.3"/>
    <row r="46" spans="1:78" x14ac:dyDescent="0.35">
      <c r="X46" s="18"/>
    </row>
    <row r="47" spans="1:78" x14ac:dyDescent="0.35">
      <c r="X47" s="18"/>
    </row>
    <row r="48" spans="1:78" x14ac:dyDescent="0.35">
      <c r="X48" s="18"/>
    </row>
    <row r="49" spans="24:24" x14ac:dyDescent="0.35">
      <c r="X49" s="18"/>
    </row>
    <row r="50" spans="24:24" x14ac:dyDescent="0.35">
      <c r="X50" s="18"/>
    </row>
  </sheetData>
  <mergeCells count="3">
    <mergeCell ref="A3:CC3"/>
    <mergeCell ref="A4:CC4"/>
    <mergeCell ref="A5:CC5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6BE47BE2A470D4295CBEAFE13A3A018" ma:contentTypeVersion="12" ma:contentTypeDescription="Crear nuevo documento." ma:contentTypeScope="" ma:versionID="b136c7cef6e0a77eae04b40db2246a01">
  <xsd:schema xmlns:xsd="http://www.w3.org/2001/XMLSchema" xmlns:xs="http://www.w3.org/2001/XMLSchema" xmlns:p="http://schemas.microsoft.com/office/2006/metadata/properties" xmlns:ns3="f8d78148-4387-4513-809a-a1c4a9be36f6" xmlns:ns4="1828e985-bf61-4a18-805b-b2c424da50ad" targetNamespace="http://schemas.microsoft.com/office/2006/metadata/properties" ma:root="true" ma:fieldsID="82a1214c6b5b8eaefb178c3fa696661a" ns3:_="" ns4:_="">
    <xsd:import namespace="f8d78148-4387-4513-809a-a1c4a9be36f6"/>
    <xsd:import namespace="1828e985-bf61-4a18-805b-b2c424da50a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d78148-4387-4513-809a-a1c4a9be36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28e985-bf61-4a18-805b-b2c424da5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127FF6E-1CB5-41F7-ABFD-64CA285DFD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D0300D-80EE-4A72-B0A0-F0B086CA53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d78148-4387-4513-809a-a1c4a9be36f6"/>
    <ds:schemaRef ds:uri="1828e985-bf61-4a18-805b-b2c424da5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5E4B49A-FB77-4A9C-82B0-43D4FBB88907}">
  <ds:schemaRefs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elements/1.1/"/>
    <ds:schemaRef ds:uri="http://purl.org/dc/dcmitype/"/>
    <ds:schemaRef ds:uri="http://www.w3.org/XML/1998/namespace"/>
    <ds:schemaRef ds:uri="1828e985-bf61-4a18-805b-b2c424da50ad"/>
    <ds:schemaRef ds:uri="f8d78148-4387-4513-809a-a1c4a9be36f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 por Instrumento</vt:lpstr>
      <vt:lpstr>'DI por Instrumento'!Área_de_impresión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Beatriz Hernandez Hernandez</dc:creator>
  <cp:lastModifiedBy>Ana Gabriela Corrales Rojas</cp:lastModifiedBy>
  <cp:lastPrinted>2014-02-20T14:43:06Z</cp:lastPrinted>
  <dcterms:created xsi:type="dcterms:W3CDTF">2010-05-21T22:05:46Z</dcterms:created>
  <dcterms:modified xsi:type="dcterms:W3CDTF">2025-03-21T22:24:01Z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0x010100E6BE47BE2A470D4295CBEAFE13A3A018</vt:lpwstr>
  </property>
</Properties>
</file>