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ezrv\OneDrive - MH de CR\UASF2\AAESTADISTICAS 2014\EFP 2022\"/>
    </mc:Choice>
  </mc:AlternateContent>
  <xr:revisionPtr revIDLastSave="236" documentId="8_{0A50FC32-11F0-425E-A8FE-A07851F8C511}" xr6:coauthVersionLast="36" xr6:coauthVersionMax="36" xr10:uidLastSave="{262D544B-EB0B-4D54-9E5A-1973B2A2186A}"/>
  <bookViews>
    <workbookView xWindow="0" yWindow="0" windowWidth="15360" windowHeight="7545" activeTab="2" xr2:uid="{1C1E8472-7295-4201-AA7B-DD63A2AA7C45}"/>
  </bookViews>
  <sheets>
    <sheet name="INGRESOS 2022" sheetId="1" r:id="rId1"/>
    <sheet name="GASTOS 2022 " sheetId="2" r:id="rId2"/>
    <sheet name="ESTADO DE OPERACIONES 2022 " sheetId="3" r:id="rId3"/>
  </sheets>
  <externalReferences>
    <externalReference r:id="rId4"/>
    <externalReference r:id="rId5"/>
  </externalReferences>
  <definedNames>
    <definedName name="\a">#REF!</definedName>
    <definedName name="ANITA">#REF!</definedName>
    <definedName name="_xlnm.Print_Area" localSheetId="2">'ESTADO DE OPERACIONES 2022 '!$A$4:$P$44</definedName>
    <definedName name="_xlnm.Print_Area" localSheetId="0">'INGRESOS 2022'!$B$4:$Q$83</definedName>
    <definedName name="_xlnm.Print_Area">#REF!</definedName>
    <definedName name="BERNA">#REF!</definedName>
    <definedName name="fff">#REF!</definedName>
    <definedName name="fffff">#REF!</definedName>
    <definedName name="INGRE">#REF!</definedName>
    <definedName name="J">#REF!</definedName>
    <definedName name="NOTAS">#REF!</definedName>
    <definedName name="PASA">#REF!</definedName>
    <definedName name="REES">#REF!</definedName>
    <definedName name="Reporting_Country_Code" localSheetId="2">#REF!</definedName>
    <definedName name="Reporting_Country_Code" localSheetId="1">#REF!</definedName>
    <definedName name="Reporting_Country_Code" localSheetId="0">#REF!</definedName>
    <definedName name="Reporting_Country_Code">[1]Coverpage!$I$9</definedName>
    <definedName name="Reporting_Country_Name" localSheetId="2">#REF!</definedName>
    <definedName name="Reporting_Country_Name" localSheetId="1">#REF!</definedName>
    <definedName name="Reporting_Country_Name" localSheetId="0">#REF!</definedName>
    <definedName name="Reporting_Country_Name">[1]Coverpage!$I$8</definedName>
    <definedName name="Reporting_Period_Code" localSheetId="2">#REF!</definedName>
    <definedName name="Reporting_Period_Code" localSheetId="1">#REF!</definedName>
    <definedName name="Reporting_Period_Code" localSheetId="0">#REF!</definedName>
    <definedName name="Reporting_Period_Code">[1]Coverpage!$I$10</definedName>
    <definedName name="RESU">#REF!</definedName>
    <definedName name="tabla">#REF!</definedName>
    <definedName name="_xlnm.Print_Titles">[2]Q5!$A$1:$C$65536,[2]Q5!$A$1:$IV$7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E38" i="1" l="1"/>
  <c r="F38" i="1"/>
  <c r="G38" i="1"/>
  <c r="H38" i="1"/>
  <c r="I38" i="1"/>
  <c r="J38" i="1"/>
  <c r="K38" i="1"/>
  <c r="L38" i="1"/>
  <c r="M38" i="1"/>
  <c r="N38" i="1"/>
  <c r="O38" i="1"/>
  <c r="P38" i="1"/>
  <c r="E59" i="1" l="1"/>
  <c r="E25" i="1"/>
  <c r="P38" i="3" l="1"/>
  <c r="N14" i="1" l="1"/>
  <c r="N19" i="1"/>
  <c r="N25" i="1"/>
  <c r="N48" i="1"/>
  <c r="N51" i="1"/>
  <c r="N54" i="1"/>
  <c r="N59" i="1"/>
  <c r="N58" i="1" s="1"/>
  <c r="N68" i="1"/>
  <c r="N74" i="1"/>
  <c r="N77" i="1"/>
  <c r="N57" i="1" l="1"/>
  <c r="N47" i="1"/>
  <c r="N13" i="1"/>
  <c r="N12" i="1" l="1"/>
  <c r="F74" i="1" l="1"/>
  <c r="G74" i="1"/>
  <c r="H74" i="1"/>
  <c r="I74" i="1"/>
  <c r="J74" i="1"/>
  <c r="K74" i="1"/>
  <c r="L74" i="1"/>
  <c r="M74" i="1"/>
  <c r="O74" i="1"/>
  <c r="P74" i="1"/>
  <c r="E74" i="1"/>
  <c r="G14" i="1" l="1"/>
  <c r="H14" i="1"/>
  <c r="G19" i="1"/>
  <c r="H19" i="1"/>
  <c r="G25" i="1"/>
  <c r="H25" i="1"/>
  <c r="G48" i="1"/>
  <c r="H48" i="1"/>
  <c r="G51" i="1"/>
  <c r="H51" i="1"/>
  <c r="G54" i="1"/>
  <c r="H54" i="1"/>
  <c r="G59" i="1"/>
  <c r="G58" i="1" s="1"/>
  <c r="H59" i="1"/>
  <c r="H58" i="1" s="1"/>
  <c r="G68" i="1"/>
  <c r="H68" i="1"/>
  <c r="G77" i="1"/>
  <c r="H77" i="1"/>
  <c r="G57" i="1" l="1"/>
  <c r="H57" i="1"/>
  <c r="H47" i="1"/>
  <c r="G47" i="1"/>
  <c r="H13" i="1"/>
  <c r="G13" i="1"/>
  <c r="O52" i="2"/>
  <c r="O14" i="1"/>
  <c r="O19" i="1"/>
  <c r="O25" i="1"/>
  <c r="O54" i="1"/>
  <c r="O47" i="1" s="1"/>
  <c r="O59" i="1"/>
  <c r="O58" i="1" s="1"/>
  <c r="O68" i="1"/>
  <c r="O57" i="1" l="1"/>
  <c r="O13" i="1"/>
  <c r="O12" i="1" s="1"/>
  <c r="H12" i="1"/>
  <c r="G12" i="1"/>
  <c r="O49" i="2" l="1"/>
  <c r="O42" i="2" s="1"/>
  <c r="O43" i="2"/>
  <c r="O38" i="2"/>
  <c r="O35" i="2"/>
  <c r="O32" i="2"/>
  <c r="O29" i="2"/>
  <c r="O24" i="2"/>
  <c r="O20" i="2"/>
  <c r="O15" i="2"/>
  <c r="O13" i="2" s="1"/>
  <c r="O28" i="2" l="1"/>
  <c r="O12" i="2" s="1"/>
  <c r="F29" i="2" l="1"/>
  <c r="G29" i="2"/>
  <c r="H29" i="2"/>
  <c r="I29" i="2"/>
  <c r="J29" i="2"/>
  <c r="K29" i="2"/>
  <c r="L29" i="2"/>
  <c r="M29" i="2"/>
  <c r="N29" i="2"/>
  <c r="P29" i="2"/>
  <c r="E29" i="2"/>
  <c r="P30" i="3" l="1"/>
  <c r="P42" i="3" l="1"/>
  <c r="P41" i="3"/>
  <c r="P39" i="3"/>
  <c r="Q75" i="1" l="1"/>
  <c r="L14" i="1" l="1"/>
  <c r="M14" i="1"/>
  <c r="P14" i="1"/>
  <c r="F14" i="1"/>
  <c r="I14" i="1"/>
  <c r="J14" i="1"/>
  <c r="K14" i="1"/>
  <c r="E14" i="1"/>
  <c r="P48" i="1" l="1"/>
  <c r="M48" i="1"/>
  <c r="L48" i="1"/>
  <c r="K48" i="1"/>
  <c r="J48" i="1"/>
  <c r="I48" i="1"/>
  <c r="F48" i="1"/>
  <c r="E48" i="1"/>
  <c r="P51" i="1"/>
  <c r="M51" i="1"/>
  <c r="L51" i="1"/>
  <c r="K51" i="1"/>
  <c r="J51" i="1"/>
  <c r="I51" i="1"/>
  <c r="F51" i="1"/>
  <c r="E51" i="1"/>
  <c r="P54" i="1"/>
  <c r="E54" i="1"/>
  <c r="E47" i="1" s="1"/>
  <c r="F54" i="1"/>
  <c r="I54" i="1"/>
  <c r="J54" i="1"/>
  <c r="K54" i="1"/>
  <c r="L54" i="1"/>
  <c r="M54" i="1"/>
  <c r="Q56" i="1"/>
  <c r="Q55" i="1"/>
  <c r="Q53" i="1"/>
  <c r="Q52" i="1"/>
  <c r="Q50" i="1"/>
  <c r="Q49" i="1"/>
  <c r="F47" i="1" l="1"/>
  <c r="P47" i="1"/>
  <c r="Q51" i="1"/>
  <c r="L47" i="1"/>
  <c r="I47" i="1"/>
  <c r="J47" i="1"/>
  <c r="K47" i="1"/>
  <c r="Q54" i="1"/>
  <c r="M47" i="1"/>
  <c r="Q48" i="1"/>
  <c r="E15" i="2" l="1"/>
  <c r="E13" i="2" s="1"/>
  <c r="F15" i="2"/>
  <c r="F13" i="2" s="1"/>
  <c r="G15" i="2"/>
  <c r="H15" i="2"/>
  <c r="H13" i="2" s="1"/>
  <c r="I15" i="2"/>
  <c r="J15" i="2"/>
  <c r="J13" i="2" s="1"/>
  <c r="I18" i="3" s="1"/>
  <c r="K15" i="2"/>
  <c r="K13" i="2" s="1"/>
  <c r="J18" i="3" s="1"/>
  <c r="L15" i="2"/>
  <c r="L13" i="2" s="1"/>
  <c r="M15" i="2"/>
  <c r="M13" i="2" s="1"/>
  <c r="N15" i="2"/>
  <c r="P15" i="2"/>
  <c r="P13" i="2" s="1"/>
  <c r="O18" i="3" s="1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P37" i="3"/>
  <c r="O37" i="3"/>
  <c r="O43" i="3" s="1"/>
  <c r="N37" i="3"/>
  <c r="N43" i="3" s="1"/>
  <c r="M37" i="3"/>
  <c r="M43" i="3" s="1"/>
  <c r="L37" i="3"/>
  <c r="L43" i="3" s="1"/>
  <c r="K37" i="3"/>
  <c r="K43" i="3" s="1"/>
  <c r="J37" i="3"/>
  <c r="J43" i="3" s="1"/>
  <c r="I37" i="3"/>
  <c r="I43" i="3" s="1"/>
  <c r="H37" i="3"/>
  <c r="H43" i="3" s="1"/>
  <c r="G37" i="3"/>
  <c r="G43" i="3" s="1"/>
  <c r="F37" i="3"/>
  <c r="F43" i="3" s="1"/>
  <c r="E37" i="3"/>
  <c r="E43" i="3" s="1"/>
  <c r="D37" i="3"/>
  <c r="D43" i="3" s="1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M19" i="3"/>
  <c r="L19" i="3"/>
  <c r="K19" i="3"/>
  <c r="H19" i="3"/>
  <c r="G19" i="3"/>
  <c r="O15" i="3"/>
  <c r="N15" i="3"/>
  <c r="I15" i="3"/>
  <c r="H15" i="3"/>
  <c r="G15" i="3"/>
  <c r="D15" i="3"/>
  <c r="J14" i="3"/>
  <c r="I14" i="3"/>
  <c r="E14" i="3"/>
  <c r="D14" i="3"/>
  <c r="Q54" i="2"/>
  <c r="Q53" i="2"/>
  <c r="P52" i="2"/>
  <c r="N52" i="2"/>
  <c r="M52" i="2"/>
  <c r="L52" i="2"/>
  <c r="K52" i="2"/>
  <c r="J52" i="2"/>
  <c r="I52" i="2"/>
  <c r="H52" i="2"/>
  <c r="G52" i="2"/>
  <c r="F52" i="2"/>
  <c r="E52" i="2"/>
  <c r="M49" i="2"/>
  <c r="J49" i="2"/>
  <c r="J42" i="2" s="1"/>
  <c r="I25" i="3" s="1"/>
  <c r="F49" i="2"/>
  <c r="N49" i="2"/>
  <c r="K49" i="2"/>
  <c r="G49" i="2"/>
  <c r="G42" i="2" s="1"/>
  <c r="F25" i="3" s="1"/>
  <c r="P49" i="2"/>
  <c r="N25" i="3"/>
  <c r="L49" i="2"/>
  <c r="I49" i="2"/>
  <c r="H49" i="2"/>
  <c r="Q48" i="2"/>
  <c r="Q47" i="2"/>
  <c r="Q46" i="2"/>
  <c r="Q45" i="2"/>
  <c r="Q44" i="2"/>
  <c r="P43" i="2"/>
  <c r="N43" i="2"/>
  <c r="M43" i="2"/>
  <c r="L43" i="2"/>
  <c r="K43" i="2"/>
  <c r="J43" i="2"/>
  <c r="I43" i="2"/>
  <c r="H43" i="2"/>
  <c r="G43" i="2"/>
  <c r="F43" i="2"/>
  <c r="E43" i="2"/>
  <c r="Q41" i="2"/>
  <c r="Q40" i="2"/>
  <c r="Q39" i="2"/>
  <c r="P38" i="2"/>
  <c r="O24" i="3" s="1"/>
  <c r="N24" i="3"/>
  <c r="N38" i="2"/>
  <c r="M24" i="3" s="1"/>
  <c r="M38" i="2"/>
  <c r="L24" i="3" s="1"/>
  <c r="L38" i="2"/>
  <c r="K24" i="3" s="1"/>
  <c r="K38" i="2"/>
  <c r="J24" i="3" s="1"/>
  <c r="J38" i="2"/>
  <c r="I24" i="3" s="1"/>
  <c r="I38" i="2"/>
  <c r="H24" i="3" s="1"/>
  <c r="H38" i="2"/>
  <c r="G24" i="3" s="1"/>
  <c r="G38" i="2"/>
  <c r="F24" i="3" s="1"/>
  <c r="F38" i="2"/>
  <c r="E24" i="3" s="1"/>
  <c r="E38" i="2"/>
  <c r="D24" i="3" s="1"/>
  <c r="L35" i="2"/>
  <c r="H35" i="2"/>
  <c r="P35" i="2"/>
  <c r="M35" i="2"/>
  <c r="J35" i="2"/>
  <c r="I35" i="2"/>
  <c r="G35" i="2"/>
  <c r="Q36" i="2"/>
  <c r="N35" i="2"/>
  <c r="K35" i="2"/>
  <c r="F35" i="2"/>
  <c r="E35" i="2"/>
  <c r="K32" i="2"/>
  <c r="F32" i="2"/>
  <c r="E32" i="2"/>
  <c r="P32" i="2"/>
  <c r="N32" i="2"/>
  <c r="L32" i="2"/>
  <c r="J32" i="2"/>
  <c r="H32" i="2"/>
  <c r="G32" i="2"/>
  <c r="M32" i="2"/>
  <c r="I32" i="2"/>
  <c r="Q31" i="2"/>
  <c r="Q30" i="2"/>
  <c r="Q27" i="2"/>
  <c r="Q26" i="2"/>
  <c r="Q25" i="2"/>
  <c r="P24" i="2"/>
  <c r="N24" i="2"/>
  <c r="M24" i="2"/>
  <c r="L24" i="2"/>
  <c r="K24" i="2"/>
  <c r="J24" i="2"/>
  <c r="I24" i="2"/>
  <c r="H24" i="2"/>
  <c r="G24" i="2"/>
  <c r="F24" i="2"/>
  <c r="E24" i="2"/>
  <c r="Q23" i="2"/>
  <c r="N21" i="3"/>
  <c r="K20" i="2"/>
  <c r="J21" i="3" s="1"/>
  <c r="F20" i="2"/>
  <c r="E21" i="3" s="1"/>
  <c r="P20" i="2"/>
  <c r="O21" i="3" s="1"/>
  <c r="N20" i="2"/>
  <c r="M21" i="3" s="1"/>
  <c r="J20" i="2"/>
  <c r="I21" i="3" s="1"/>
  <c r="H20" i="2"/>
  <c r="G21" i="3" s="1"/>
  <c r="M20" i="2"/>
  <c r="L21" i="3" s="1"/>
  <c r="I20" i="2"/>
  <c r="H21" i="3" s="1"/>
  <c r="E20" i="2"/>
  <c r="D21" i="3" s="1"/>
  <c r="Q19" i="2"/>
  <c r="O19" i="3"/>
  <c r="N19" i="3"/>
  <c r="J19" i="3"/>
  <c r="I19" i="3"/>
  <c r="F19" i="3"/>
  <c r="E19" i="3"/>
  <c r="D19" i="3"/>
  <c r="Q17" i="2"/>
  <c r="Q81" i="1"/>
  <c r="Q80" i="1"/>
  <c r="Q79" i="1"/>
  <c r="Q78" i="1"/>
  <c r="P77" i="1"/>
  <c r="M77" i="1"/>
  <c r="L77" i="1"/>
  <c r="K77" i="1"/>
  <c r="J77" i="1"/>
  <c r="I77" i="1"/>
  <c r="F77" i="1"/>
  <c r="E77" i="1"/>
  <c r="Q76" i="1"/>
  <c r="Q74" i="1" s="1"/>
  <c r="Q73" i="1"/>
  <c r="Q72" i="1"/>
  <c r="Q71" i="1"/>
  <c r="Q70" i="1"/>
  <c r="Q69" i="1"/>
  <c r="P68" i="1"/>
  <c r="M68" i="1"/>
  <c r="L68" i="1"/>
  <c r="K68" i="1"/>
  <c r="J68" i="1"/>
  <c r="I68" i="1"/>
  <c r="F68" i="1"/>
  <c r="E68" i="1"/>
  <c r="Q67" i="1"/>
  <c r="Q66" i="1"/>
  <c r="Q65" i="1"/>
  <c r="Q64" i="1"/>
  <c r="Q63" i="1"/>
  <c r="Q62" i="1"/>
  <c r="Q61" i="1"/>
  <c r="Q60" i="1"/>
  <c r="P59" i="1"/>
  <c r="P58" i="1" s="1"/>
  <c r="M59" i="1"/>
  <c r="M58" i="1" s="1"/>
  <c r="L59" i="1"/>
  <c r="L58" i="1" s="1"/>
  <c r="K59" i="1"/>
  <c r="K58" i="1" s="1"/>
  <c r="J59" i="1"/>
  <c r="J58" i="1" s="1"/>
  <c r="I59" i="1"/>
  <c r="I58" i="1" s="1"/>
  <c r="F59" i="1"/>
  <c r="F58" i="1" s="1"/>
  <c r="E58" i="1"/>
  <c r="M15" i="3"/>
  <c r="L15" i="3"/>
  <c r="K15" i="3"/>
  <c r="J15" i="3"/>
  <c r="F15" i="3"/>
  <c r="E15" i="3"/>
  <c r="O14" i="3"/>
  <c r="N14" i="3"/>
  <c r="M14" i="3"/>
  <c r="L14" i="3"/>
  <c r="K14" i="3"/>
  <c r="H14" i="3"/>
  <c r="G14" i="3"/>
  <c r="F14" i="3"/>
  <c r="Q43" i="1"/>
  <c r="Q42" i="1"/>
  <c r="Q41" i="1"/>
  <c r="Q37" i="1"/>
  <c r="Q36" i="1"/>
  <c r="Q35" i="1"/>
  <c r="Q33" i="1"/>
  <c r="Q32" i="1"/>
  <c r="Q31" i="1"/>
  <c r="Q29" i="1"/>
  <c r="Q27" i="1"/>
  <c r="Q24" i="1"/>
  <c r="Q23" i="1"/>
  <c r="Q22" i="1"/>
  <c r="M19" i="1"/>
  <c r="Q21" i="1"/>
  <c r="L19" i="1"/>
  <c r="J19" i="1"/>
  <c r="F19" i="1"/>
  <c r="P19" i="1"/>
  <c r="K19" i="1"/>
  <c r="E19" i="1"/>
  <c r="Q18" i="1"/>
  <c r="Q17" i="1"/>
  <c r="Q16" i="1"/>
  <c r="Q15" i="1"/>
  <c r="P43" i="3" l="1"/>
  <c r="K42" i="2"/>
  <c r="J25" i="3" s="1"/>
  <c r="Q43" i="2"/>
  <c r="M42" i="2"/>
  <c r="L25" i="3" s="1"/>
  <c r="Q52" i="2"/>
  <c r="H42" i="2"/>
  <c r="G25" i="3" s="1"/>
  <c r="Q24" i="2"/>
  <c r="P42" i="2"/>
  <c r="O25" i="3" s="1"/>
  <c r="Q58" i="1"/>
  <c r="P57" i="1"/>
  <c r="O16" i="3" s="1"/>
  <c r="E57" i="1"/>
  <c r="F57" i="1"/>
  <c r="E16" i="3" s="1"/>
  <c r="F16" i="3"/>
  <c r="G16" i="3"/>
  <c r="K57" i="1"/>
  <c r="J16" i="3" s="1"/>
  <c r="I57" i="1"/>
  <c r="H16" i="3" s="1"/>
  <c r="J57" i="1"/>
  <c r="M28" i="2"/>
  <c r="L23" i="3" s="1"/>
  <c r="P25" i="1"/>
  <c r="P13" i="1" s="1"/>
  <c r="M25" i="1"/>
  <c r="M13" i="1" s="1"/>
  <c r="L13" i="3" s="1"/>
  <c r="M16" i="3"/>
  <c r="J25" i="1"/>
  <c r="L57" i="1"/>
  <c r="K16" i="3" s="1"/>
  <c r="K25" i="1"/>
  <c r="M57" i="1"/>
  <c r="L16" i="3" s="1"/>
  <c r="N16" i="3"/>
  <c r="I25" i="1"/>
  <c r="I28" i="2"/>
  <c r="H23" i="3" s="1"/>
  <c r="E28" i="2"/>
  <c r="D23" i="3" s="1"/>
  <c r="F28" i="2"/>
  <c r="E23" i="3" s="1"/>
  <c r="N23" i="3"/>
  <c r="G28" i="2"/>
  <c r="F23" i="3" s="1"/>
  <c r="Q32" i="2"/>
  <c r="I13" i="2"/>
  <c r="H18" i="3" s="1"/>
  <c r="N13" i="2"/>
  <c r="M18" i="3" s="1"/>
  <c r="Q35" i="2"/>
  <c r="L28" i="2"/>
  <c r="K23" i="3" s="1"/>
  <c r="L18" i="3"/>
  <c r="G18" i="3"/>
  <c r="E18" i="3"/>
  <c r="G20" i="2"/>
  <c r="F21" i="3" s="1"/>
  <c r="J28" i="2"/>
  <c r="I23" i="3" s="1"/>
  <c r="I17" i="3" s="1"/>
  <c r="I34" i="3" s="1"/>
  <c r="F42" i="2"/>
  <c r="E25" i="3" s="1"/>
  <c r="Q28" i="1"/>
  <c r="Q68" i="1"/>
  <c r="Q39" i="1"/>
  <c r="Q40" i="1"/>
  <c r="K28" i="2"/>
  <c r="J23" i="3" s="1"/>
  <c r="J17" i="3" s="1"/>
  <c r="J34" i="3" s="1"/>
  <c r="Q37" i="2"/>
  <c r="Q38" i="2"/>
  <c r="P24" i="3" s="1"/>
  <c r="I42" i="2"/>
  <c r="H25" i="3" s="1"/>
  <c r="G13" i="2"/>
  <c r="N28" i="2"/>
  <c r="M23" i="3" s="1"/>
  <c r="L42" i="2"/>
  <c r="K25" i="3" s="1"/>
  <c r="N18" i="3"/>
  <c r="L20" i="2"/>
  <c r="K21" i="3" s="1"/>
  <c r="Q59" i="1"/>
  <c r="Q34" i="1"/>
  <c r="Q20" i="1"/>
  <c r="Q47" i="1"/>
  <c r="Q33" i="2"/>
  <c r="P28" i="2"/>
  <c r="O23" i="3" s="1"/>
  <c r="N42" i="2"/>
  <c r="M25" i="3" s="1"/>
  <c r="Q44" i="1"/>
  <c r="Q46" i="1"/>
  <c r="P14" i="3" s="1"/>
  <c r="L25" i="1"/>
  <c r="L13" i="1" s="1"/>
  <c r="Q77" i="1"/>
  <c r="Q21" i="2"/>
  <c r="Q22" i="2"/>
  <c r="Q29" i="2"/>
  <c r="Q50" i="2"/>
  <c r="Q51" i="2"/>
  <c r="Q15" i="2"/>
  <c r="Q16" i="2"/>
  <c r="K18" i="3"/>
  <c r="H28" i="2"/>
  <c r="G23" i="3" s="1"/>
  <c r="I19" i="1"/>
  <c r="Q18" i="2"/>
  <c r="P19" i="3" s="1"/>
  <c r="F25" i="1"/>
  <c r="F13" i="1" s="1"/>
  <c r="Q30" i="1"/>
  <c r="Q14" i="2"/>
  <c r="E49" i="2"/>
  <c r="O17" i="3" l="1"/>
  <c r="I16" i="3"/>
  <c r="J13" i="1"/>
  <c r="I13" i="3" s="1"/>
  <c r="D16" i="3"/>
  <c r="Q57" i="1"/>
  <c r="P16" i="3" s="1"/>
  <c r="O34" i="3"/>
  <c r="L17" i="3"/>
  <c r="L34" i="3" s="1"/>
  <c r="M12" i="2"/>
  <c r="N17" i="3"/>
  <c r="N34" i="3" s="1"/>
  <c r="P15" i="3"/>
  <c r="K13" i="1"/>
  <c r="K12" i="1" s="1"/>
  <c r="L12" i="3"/>
  <c r="Q26" i="1"/>
  <c r="E13" i="1"/>
  <c r="M12" i="1"/>
  <c r="I13" i="1"/>
  <c r="H13" i="3" s="1"/>
  <c r="H12" i="3" s="1"/>
  <c r="E17" i="3"/>
  <c r="E34" i="3" s="1"/>
  <c r="K12" i="2"/>
  <c r="M17" i="3"/>
  <c r="M34" i="3" s="1"/>
  <c r="Q25" i="1"/>
  <c r="Q19" i="1"/>
  <c r="L12" i="1"/>
  <c r="K13" i="3"/>
  <c r="K12" i="3" s="1"/>
  <c r="F13" i="3"/>
  <c r="F12" i="3" s="1"/>
  <c r="E13" i="3"/>
  <c r="E12" i="3" s="1"/>
  <c r="F12" i="1"/>
  <c r="G12" i="2"/>
  <c r="F18" i="3"/>
  <c r="F17" i="3" s="1"/>
  <c r="F34" i="3" s="1"/>
  <c r="J12" i="2"/>
  <c r="P12" i="1"/>
  <c r="O13" i="3"/>
  <c r="O12" i="3" s="1"/>
  <c r="Q20" i="2"/>
  <c r="P21" i="3" s="1"/>
  <c r="N13" i="3"/>
  <c r="N12" i="3" s="1"/>
  <c r="N12" i="2"/>
  <c r="P12" i="2"/>
  <c r="H17" i="3"/>
  <c r="H34" i="3" s="1"/>
  <c r="Q49" i="2"/>
  <c r="E42" i="2"/>
  <c r="E12" i="2" s="1"/>
  <c r="G13" i="3"/>
  <c r="G12" i="3" s="1"/>
  <c r="I12" i="2"/>
  <c r="Q13" i="2"/>
  <c r="P18" i="3" s="1"/>
  <c r="D18" i="3"/>
  <c r="G17" i="3"/>
  <c r="G34" i="3" s="1"/>
  <c r="Q38" i="1"/>
  <c r="L12" i="2"/>
  <c r="H12" i="2"/>
  <c r="Q14" i="1"/>
  <c r="K17" i="3"/>
  <c r="K34" i="3" s="1"/>
  <c r="M13" i="3"/>
  <c r="M12" i="3" s="1"/>
  <c r="Q28" i="2"/>
  <c r="P23" i="3" s="1"/>
  <c r="F12" i="2"/>
  <c r="I12" i="3" l="1"/>
  <c r="I35" i="3" s="1"/>
  <c r="J12" i="1"/>
  <c r="M35" i="3"/>
  <c r="E35" i="3"/>
  <c r="J13" i="3"/>
  <c r="J12" i="3" s="1"/>
  <c r="J26" i="3" s="1"/>
  <c r="Q13" i="1"/>
  <c r="P13" i="3" s="1"/>
  <c r="L35" i="3"/>
  <c r="L26" i="3"/>
  <c r="L27" i="3"/>
  <c r="I12" i="1"/>
  <c r="H27" i="3"/>
  <c r="H26" i="3"/>
  <c r="H35" i="3"/>
  <c r="F27" i="3"/>
  <c r="F35" i="3"/>
  <c r="F26" i="3"/>
  <c r="O27" i="3"/>
  <c r="O26" i="3"/>
  <c r="O35" i="3"/>
  <c r="D25" i="3"/>
  <c r="Q42" i="2"/>
  <c r="P25" i="3" s="1"/>
  <c r="P17" i="3" s="1"/>
  <c r="M27" i="3"/>
  <c r="M26" i="3"/>
  <c r="Q12" i="2"/>
  <c r="I26" i="3"/>
  <c r="E27" i="3"/>
  <c r="E26" i="3"/>
  <c r="D13" i="3"/>
  <c r="D12" i="3" s="1"/>
  <c r="E12" i="1"/>
  <c r="G27" i="3"/>
  <c r="G26" i="3"/>
  <c r="G35" i="3"/>
  <c r="N35" i="3"/>
  <c r="N27" i="3"/>
  <c r="N26" i="3"/>
  <c r="K35" i="3"/>
  <c r="K27" i="3"/>
  <c r="K26" i="3"/>
  <c r="I27" i="3" l="1"/>
  <c r="D17" i="3"/>
  <c r="D34" i="3" s="1"/>
  <c r="P34" i="3"/>
  <c r="J35" i="3"/>
  <c r="J27" i="3"/>
  <c r="Q12" i="1"/>
  <c r="P12" i="3"/>
  <c r="D27" i="3" l="1"/>
  <c r="D35" i="3"/>
  <c r="D26" i="3"/>
  <c r="P27" i="3"/>
  <c r="P35" i="3"/>
  <c r="P26" i="3"/>
</calcChain>
</file>

<file path=xl/sharedStrings.xml><?xml version="1.0" encoding="utf-8"?>
<sst xmlns="http://schemas.openxmlformats.org/spreadsheetml/2006/main" count="613" uniqueCount="397">
  <si>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</si>
  <si>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</si>
  <si>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</si>
  <si>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</si>
  <si>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</si>
  <si>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</si>
  <si>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</si>
  <si>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</si>
  <si>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</si>
  <si>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</si>
  <si>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</si>
  <si>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</si>
  <si>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GR_G14</t>
  </si>
  <si>
    <t>1</t>
  </si>
  <si>
    <t>INGRESO ...............................................................................................................................................</t>
  </si>
  <si>
    <t xml:space="preserve"> </t>
  </si>
  <si>
    <t>GRT_G14</t>
  </si>
  <si>
    <t>11</t>
  </si>
  <si>
    <t>Impuestos ................................................................................................................................................</t>
  </si>
  <si>
    <t>GRTI_G14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</si>
  <si>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</si>
  <si>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</si>
  <si>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GRTII_G14</t>
  </si>
  <si>
    <t>1111</t>
  </si>
  <si>
    <t>Pagaderos por personas físicas ................................................................................................................................................</t>
  </si>
  <si>
    <t>GRTIC_G14</t>
  </si>
  <si>
    <t>1112</t>
  </si>
  <si>
    <t>Pagaderos por sociedades y otras empresas ................................................................................................................................................</t>
  </si>
  <si>
    <t>GRTIU_G14</t>
  </si>
  <si>
    <t>1113</t>
  </si>
  <si>
    <t>Otros ................................................................................................................................................</t>
  </si>
  <si>
    <t>GRTPAY_G14</t>
  </si>
  <si>
    <t>112</t>
  </si>
  <si>
    <t>Impuestos sobre la nómina y la fuerza de trabajo ................................................................................................................................................</t>
  </si>
  <si>
    <t>GRTP_G14</t>
  </si>
  <si>
    <t>113</t>
  </si>
  <si>
    <t>Impuestos sobre la propiedad ................................................................................................................................................</t>
  </si>
  <si>
    <t>GRTPP_G14</t>
  </si>
  <si>
    <t>1131</t>
  </si>
  <si>
    <t>Impuestos recurrentes sobre la propiedad inmueble ................................................................................................................................................</t>
  </si>
  <si>
    <t>GRTPW_G14</t>
  </si>
  <si>
    <t>1132</t>
  </si>
  <si>
    <t>Impuestos recurrentes sobre el patrimonio neto .................................................................................................................................................</t>
  </si>
  <si>
    <t>GRTPE_G14</t>
  </si>
  <si>
    <t>1133</t>
  </si>
  <si>
    <t>Impuestos sobre sucesiones, herencia y regalos .................................................................................................................................................</t>
  </si>
  <si>
    <t>GRTPN_G14</t>
  </si>
  <si>
    <t>1135</t>
  </si>
  <si>
    <t>Gravámenes sobre el capital .................................................................................................................................................</t>
  </si>
  <si>
    <t>GRTPR_G14</t>
  </si>
  <si>
    <t>1136</t>
  </si>
  <si>
    <t>Otros impuestos recurrentes sobre la propiedad ...............................................................................................................................................</t>
  </si>
  <si>
    <t>GRTGS_G14</t>
  </si>
  <si>
    <t>114</t>
  </si>
  <si>
    <t>Impuestos sobre los bienes y servicios ..................................................................................................................................................</t>
  </si>
  <si>
    <t>GRTGSG_G14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</si>
  <si>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</si>
  <si>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</si>
  <si>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GRTGSGV_G14</t>
  </si>
  <si>
    <t>11411</t>
  </si>
  <si>
    <t>Impuestos sobre el valor agregado ..................................................................................................................................................</t>
  </si>
  <si>
    <t>GRTGSGS_G14</t>
  </si>
  <si>
    <t>11412</t>
  </si>
  <si>
    <t>Impuestos sobre las ventas ..................................................................................................................................................</t>
  </si>
  <si>
    <t>GRTGSGT_G14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</si>
  <si>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</si>
  <si>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</si>
  <si>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GRTPF_G14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</si>
  <si>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</si>
  <si>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</si>
  <si>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GRTGSE_G14</t>
  </si>
  <si>
    <t>1142</t>
  </si>
  <si>
    <t>Impuestos selectivos ...................................................................................................................................................</t>
  </si>
  <si>
    <t>GRTGSP_G14</t>
  </si>
  <si>
    <t>1143</t>
  </si>
  <si>
    <t>Utilidades de los monopolios fiscales ...................................................................................................................................................</t>
  </si>
  <si>
    <t>GRTGSS_G14</t>
  </si>
  <si>
    <t>1144</t>
  </si>
  <si>
    <t>Impuestos sobre servicios específicos ...................................................................................................................................................</t>
  </si>
  <si>
    <t>GRTGSU_G14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</si>
  <si>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</si>
  <si>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</si>
  <si>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GRTGSUM_G14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</si>
  <si>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</si>
  <si>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</si>
  <si>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GRTGSUO_G14</t>
  </si>
  <si>
    <t>11452</t>
  </si>
  <si>
    <t>Otros ...................................................................................................................................................</t>
  </si>
  <si>
    <t>GRTGSO_G14</t>
  </si>
  <si>
    <t>1146</t>
  </si>
  <si>
    <t>Otros impuestos sobre los bienes y servicios ...................................................................................................................................................</t>
  </si>
  <si>
    <t>GRTT_G14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</si>
  <si>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</si>
  <si>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</si>
  <si>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GRTTC_G14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</si>
  <si>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</si>
  <si>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</si>
  <si>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GRTTE_G14</t>
  </si>
  <si>
    <t>1152</t>
  </si>
  <si>
    <t>Impuestos sobre las exportaciones ...................................................................................................................................................</t>
  </si>
  <si>
    <t>GRTTP_G14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</si>
  <si>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</si>
  <si>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</si>
  <si>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GRTTXP_G14</t>
  </si>
  <si>
    <t>1154</t>
  </si>
  <si>
    <t>Utilidades de operaciones cambiarias ...................................................................................................................................................</t>
  </si>
  <si>
    <t>GRTTXT_G14</t>
  </si>
  <si>
    <t>1155</t>
  </si>
  <si>
    <t>Impuestos sobre las operaciones cambiarias ...................................................................................................................................................</t>
  </si>
  <si>
    <t>GRTTO_G14</t>
  </si>
  <si>
    <t>1156</t>
  </si>
  <si>
    <t>Otros impuestos sobre el comercio y las transacciones internacionales .......................................</t>
  </si>
  <si>
    <t>GRTO_G14</t>
  </si>
  <si>
    <t>116</t>
  </si>
  <si>
    <t>GRS_G14</t>
  </si>
  <si>
    <t>12</t>
  </si>
  <si>
    <t>Contribuciones sociales ...................................................................................................................................................</t>
  </si>
  <si>
    <t>GRG_G14</t>
  </si>
  <si>
    <t>13</t>
  </si>
  <si>
    <t>Donaciones ...................................................................................................................................................</t>
  </si>
  <si>
    <t>GRO_G14</t>
  </si>
  <si>
    <t>14</t>
  </si>
  <si>
    <t>Otros ingresos ....................................................................................................................................................</t>
  </si>
  <si>
    <t>GROP_G14</t>
  </si>
  <si>
    <t>141</t>
  </si>
  <si>
    <t>Rentas de la propiedad ....................................................................................................................................................</t>
  </si>
  <si>
    <t>GROPI_G14</t>
  </si>
  <si>
    <t>1411</t>
  </si>
  <si>
    <t>Intereses ............................................................................................................................................................</t>
  </si>
  <si>
    <t>GROPI_NRES_G14</t>
  </si>
  <si>
    <t>14111</t>
  </si>
  <si>
    <t>De no residentes  ....................................................................................................................................................</t>
  </si>
  <si>
    <t>GROPI_NGG_G14</t>
  </si>
  <si>
    <t>14112</t>
  </si>
  <si>
    <t>De residentes distintos del gobierno general ....................................................................................................................................................</t>
  </si>
  <si>
    <t>GROPI_GG_G14</t>
  </si>
  <si>
    <t>14113</t>
  </si>
  <si>
    <t>De otras unidades del gobierno general ....................................................................................................................................................</t>
  </si>
  <si>
    <t>GROPD_G14</t>
  </si>
  <si>
    <t>1412</t>
  </si>
  <si>
    <t xml:space="preserve">Dividendos ........................................................................................................................................................ </t>
  </si>
  <si>
    <t>GROPW_G14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</si>
  <si>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</si>
  <si>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</si>
  <si>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GROPN_G14</t>
  </si>
  <si>
    <t>1414</t>
  </si>
  <si>
    <t>Rentas de la propiedad relac. con distribución de rentas de la inversión ..........................................................</t>
  </si>
  <si>
    <t>GROPR_G14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</si>
  <si>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</si>
  <si>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</si>
  <si>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GROPE_G14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</si>
  <si>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</si>
  <si>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</si>
  <si>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GROS_G14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</si>
  <si>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</si>
  <si>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</si>
  <si>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GROSM_G14</t>
  </si>
  <si>
    <t>1421</t>
  </si>
  <si>
    <t>Ventas de establecimientos de mercado ...................................................................................................................</t>
  </si>
  <si>
    <t>GROSA_G14</t>
  </si>
  <si>
    <t>1422</t>
  </si>
  <si>
    <t>Derechos administrativos .............................................................................................................................................................</t>
  </si>
  <si>
    <t>GROSN_G14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</si>
  <si>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</si>
  <si>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</si>
  <si>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GROSI_G14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</si>
  <si>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</si>
  <si>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</si>
  <si>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GROF_G14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</si>
  <si>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</si>
  <si>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</si>
  <si>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GROT_G14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</si>
  <si>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</si>
  <si>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</si>
  <si>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GROTC_G14</t>
  </si>
  <si>
    <t>1441</t>
  </si>
  <si>
    <t>Corrientes .............................................................................................................................................................</t>
  </si>
  <si>
    <t>GROTK_G14</t>
  </si>
  <si>
    <t>1442</t>
  </si>
  <si>
    <t>Capital .............................................................................................................................................................</t>
  </si>
  <si>
    <t>GROO_G14</t>
  </si>
  <si>
    <t>145</t>
  </si>
  <si>
    <t>Primas, tasas y acreencias relacionadas con seguros no de vida y sistemas de garantías estandarizadas ..........................................................</t>
  </si>
  <si>
    <t>GROOP_G14</t>
  </si>
  <si>
    <t>1451</t>
  </si>
  <si>
    <t>Primas, tasas y derechos corrientes ...................................................................................................................</t>
  </si>
  <si>
    <t>GROOPP_G14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</si>
  <si>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</si>
  <si>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</si>
  <si>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NA</t>
  </si>
  <si>
    <t>GROOPF_G14</t>
  </si>
  <si>
    <t>14512</t>
  </si>
  <si>
    <t>Tasas para sistemas de garantías estandarizadas  .............................................................................................................................</t>
  </si>
  <si>
    <t>GROOC_G14</t>
  </si>
  <si>
    <t>1452</t>
  </si>
  <si>
    <t>Derechos de capital .......................................................................................................................................................</t>
  </si>
  <si>
    <t>GE_G14</t>
  </si>
  <si>
    <t>2</t>
  </si>
  <si>
    <t>GASTO ................................................................................................................................................</t>
  </si>
  <si>
    <t>GECE_G14</t>
  </si>
  <si>
    <t>21</t>
  </si>
  <si>
    <t>Remuneración a los empleados .................................................................................................................................................</t>
  </si>
  <si>
    <t>GECEW_G14</t>
  </si>
  <si>
    <t>211</t>
  </si>
  <si>
    <t>Sueldos y salarios .................................................................................................................................................</t>
  </si>
  <si>
    <t>GECES_G14</t>
  </si>
  <si>
    <t>212</t>
  </si>
  <si>
    <t>Contribuciones sociales de empleadores .................................................................................................................................................</t>
  </si>
  <si>
    <t>GECESA_G14</t>
  </si>
  <si>
    <t>2121</t>
  </si>
  <si>
    <t>Contribuciones sociales efectivas de empleadores .................................................................................................................................................</t>
  </si>
  <si>
    <t>GECESI_G14</t>
  </si>
  <si>
    <t>2122</t>
  </si>
  <si>
    <t>Contribuciones sociales imputadas de empleadores .................................................................................................................................................</t>
  </si>
  <si>
    <t>GEGS_G14</t>
  </si>
  <si>
    <t>22</t>
  </si>
  <si>
    <t xml:space="preserve">Uso de bienes y servicios ................................................................................................................................................. </t>
  </si>
  <si>
    <t>GEKC_G14</t>
  </si>
  <si>
    <t>23</t>
  </si>
  <si>
    <t>GEI_G14</t>
  </si>
  <si>
    <t>24</t>
  </si>
  <si>
    <t>Intereses .................................................................................................................................................</t>
  </si>
  <si>
    <t>GEI_NRES_G14</t>
  </si>
  <si>
    <t>241</t>
  </si>
  <si>
    <t>A no residentes .................................................................................................................................................</t>
  </si>
  <si>
    <t>GEI_NGG_G14</t>
  </si>
  <si>
    <t>242</t>
  </si>
  <si>
    <t>A residentes distintos del gobierno general .................................................................................................................................................</t>
  </si>
  <si>
    <t>GEI_GG_G14</t>
  </si>
  <si>
    <t>243</t>
  </si>
  <si>
    <t>A otras unidades del gobierno general .................................................................................................................................................</t>
  </si>
  <si>
    <t>GEST_G14</t>
  </si>
  <si>
    <t>25</t>
  </si>
  <si>
    <t>Subsidios .................................................................................................................................................</t>
  </si>
  <si>
    <t>GEST_PCO_G14</t>
  </si>
  <si>
    <t>251</t>
  </si>
  <si>
    <t>A corporaciones públicas ..................................................................................................................................................</t>
  </si>
  <si>
    <t>GEST_PE_G14</t>
  </si>
  <si>
    <t>252</t>
  </si>
  <si>
    <t>A empresas privadas ..................................................................................................................................................</t>
  </si>
  <si>
    <t>GEST_OS_G14</t>
  </si>
  <si>
    <t>253</t>
  </si>
  <si>
    <t>A otros sectores ..................................................................................................................................................</t>
  </si>
  <si>
    <t>GEG_G14</t>
  </si>
  <si>
    <t>26</t>
  </si>
  <si>
    <t>Donaciones ..................................................................................................................................................</t>
  </si>
  <si>
    <t>GEG_FG_G14</t>
  </si>
  <si>
    <t>261</t>
  </si>
  <si>
    <t>A gobiernos extranjeros ..................................................................................................................................................</t>
  </si>
  <si>
    <t>GEGC_FG_G14</t>
  </si>
  <si>
    <t>2611</t>
  </si>
  <si>
    <t>Corrientes ..................................................................................................................................................</t>
  </si>
  <si>
    <t>GEGK_FG_G14</t>
  </si>
  <si>
    <t>2612</t>
  </si>
  <si>
    <t>Capital ..................................................................................................................................................</t>
  </si>
  <si>
    <t>GEG_IO_G14</t>
  </si>
  <si>
    <t>262</t>
  </si>
  <si>
    <t>A organismos internacionales ..................................................................................................................................................</t>
  </si>
  <si>
    <t>GEGC_IO_G14</t>
  </si>
  <si>
    <t>2621</t>
  </si>
  <si>
    <t>GEGK_IO_G14</t>
  </si>
  <si>
    <t>2622</t>
  </si>
  <si>
    <t>GEG_GG_G14</t>
  </si>
  <si>
    <t>263</t>
  </si>
  <si>
    <t>A otras unidades del gobierno general ..................................................................................................................................................</t>
  </si>
  <si>
    <t>GEGC_GG_G14</t>
  </si>
  <si>
    <t>2631</t>
  </si>
  <si>
    <t>GEGK_GG_G14</t>
  </si>
  <si>
    <t>2632</t>
  </si>
  <si>
    <t>GES_G14</t>
  </si>
  <si>
    <t>27</t>
  </si>
  <si>
    <t>Prestaciones sociales ..................................................................................................................................................</t>
  </si>
  <si>
    <t>GESS_G14</t>
  </si>
  <si>
    <t>271</t>
  </si>
  <si>
    <t>Prestaciones de la seguridad social ..................................................................................................................................................</t>
  </si>
  <si>
    <t>GESA_G14</t>
  </si>
  <si>
    <t>272</t>
  </si>
  <si>
    <t>Prestaciones de asistencia social ..................................................................................................................................................</t>
  </si>
  <si>
    <t>GESE_G14</t>
  </si>
  <si>
    <t>273</t>
  </si>
  <si>
    <t>Prestaciones sociales relacionadas al empleo ..................................................................................................................................................</t>
  </si>
  <si>
    <t>GEO_G14</t>
  </si>
  <si>
    <t>28</t>
  </si>
  <si>
    <t>Otros gastos ..................................................................................................................................................</t>
  </si>
  <si>
    <t>GEOP_G14</t>
  </si>
  <si>
    <t>281</t>
  </si>
  <si>
    <t>Gasto de la propiedad distinto de intereses ..................................................................................................................................................</t>
  </si>
  <si>
    <t>GEOPD_G14</t>
  </si>
  <si>
    <t>2811</t>
  </si>
  <si>
    <t>Dividendos ..................................................................................................................................................</t>
  </si>
  <si>
    <t>GEOPW_G14</t>
  </si>
  <si>
    <t>2812</t>
  </si>
  <si>
    <t>Retiros de los ingresos de las cuasisociedades ..................................................................................................................................................</t>
  </si>
  <si>
    <t>GEOPP_G14</t>
  </si>
  <si>
    <t>2813</t>
  </si>
  <si>
    <t>Rentas de la propiedad relac. con distribución de rentas de la inversión ....................................................................................................</t>
  </si>
  <si>
    <t>GEOPR_G14</t>
  </si>
  <si>
    <t>2814</t>
  </si>
  <si>
    <t>Arriendo de activos públicos naturales ...................................................................................................................................................</t>
  </si>
  <si>
    <t>GEOPE_G14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</si>
  <si>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</si>
  <si>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</si>
  <si>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GEOM_G14</t>
  </si>
  <si>
    <t>282</t>
  </si>
  <si>
    <t>Transferencias no clasificadas en otra parte ...................................................................................................................................................</t>
  </si>
  <si>
    <t>GEOMC_G14</t>
  </si>
  <si>
    <t>2821</t>
  </si>
  <si>
    <t>Corrientes ...................................................................................................................................................</t>
  </si>
  <si>
    <t>GEOMK_G14</t>
  </si>
  <si>
    <t>2822</t>
  </si>
  <si>
    <t>Capital ...................................................................................................................................................</t>
  </si>
  <si>
    <t>GEOO_G14</t>
  </si>
  <si>
    <t>283</t>
  </si>
  <si>
    <t>Primas, tasas y derechos relacionados con seguros no de vida y sistemas de garantías estandarizadas ...................................................................</t>
  </si>
  <si>
    <t>GEOOP_G14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</si>
  <si>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</si>
  <si>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</si>
  <si>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GEOOC_G14</t>
  </si>
  <si>
    <t>2832</t>
  </si>
  <si>
    <t>ESTADO DE OPERACIONES</t>
  </si>
  <si>
    <t>x</t>
  </si>
  <si>
    <t>TRANSACCIONES QUE AFECTAN AL PATRIMONIO NETO:</t>
  </si>
  <si>
    <t>Ingreso 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</si>
  <si>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</t>
  </si>
  <si>
    <t xml:space="preserve">Donaciones ............................................................................................................................................................ </t>
  </si>
  <si>
    <t>Otros ingresos..........................................................................................................................................................</t>
  </si>
  <si>
    <t>Gasto....................................................................................................................................................................................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</si>
  <si>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</si>
  <si>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Uso de bienes y servicios ............................................................................................................................................................ </t>
  </si>
  <si>
    <t xml:space="preserve">Intereses ............................................................................................................................................................ </t>
  </si>
  <si>
    <t xml:space="preserve">Subsidios ............................................................................................................................................................ </t>
  </si>
  <si>
    <t xml:space="preserve">Prestaciones sociales ............................................................................................................................................................. 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</si>
  <si>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</si>
  <si>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</si>
  <si>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</si>
  <si>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</si>
  <si>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</si>
  <si>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</si>
  <si>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</si>
  <si>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</si>
  <si>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</si>
  <si>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</si>
  <si>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</si>
  <si>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</si>
  <si>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</si>
  <si>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</si>
  <si>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</si>
  <si>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</si>
  <si>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</si>
  <si>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</si>
  <si>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</si>
  <si>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</si>
  <si>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</si>
  <si>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</si>
  <si>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</si>
  <si>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</si>
  <si>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</si>
  <si>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</si>
  <si>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</si>
  <si>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</si>
  <si>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</si>
  <si>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</si>
  <si>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</si>
  <si>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</si>
  <si>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</si>
  <si>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131</t>
  </si>
  <si>
    <t>1311</t>
  </si>
  <si>
    <t>1312</t>
  </si>
  <si>
    <t>132</t>
  </si>
  <si>
    <t>De organismos internacionales.</t>
  </si>
  <si>
    <t>1321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</si>
  <si>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</si>
  <si>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</si>
  <si>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</si>
  <si>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</si>
  <si>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</si>
  <si>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</si>
  <si>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De gobiernos extranjeros ................................................................</t>
  </si>
  <si>
    <t>De otras unidades del gobierno general ................................................</t>
  </si>
  <si>
    <t>COSTA RICA- GOBIERNO CENTRAL PRESUPUESTARIO</t>
  </si>
  <si>
    <t>TOTAL</t>
  </si>
  <si>
    <t>GASTOS</t>
  </si>
  <si>
    <t>INGRESOS</t>
  </si>
  <si>
    <t xml:space="preserve">Discrepancia estadística global: Diferencia entre préstamo/endeudam. neto y financiamiento (32-33-NLB) </t>
  </si>
  <si>
    <r>
      <rPr>
        <b/>
        <sz val="7.5"/>
        <rFont val="Segoe UI"/>
        <family val="2"/>
      </rPr>
      <t>Nota 1</t>
    </r>
    <r>
      <rPr>
        <sz val="7.5"/>
        <rFont val="Segoe UI"/>
        <family val="2"/>
      </rPr>
      <t>:  Dato no disponible.</t>
    </r>
  </si>
  <si>
    <t>Consumo de capital fijo   (Nota 1)....................................................................................................................................</t>
  </si>
  <si>
    <t>en millones de colones</t>
  </si>
  <si>
    <t>Corrientes..........................................................................................................................................................</t>
  </si>
  <si>
    <t xml:space="preserve">Donaciones......................................................................................................................................................... </t>
  </si>
  <si>
    <t>Otros impuestos   (Nota 1)...............................................................................................................................................</t>
  </si>
  <si>
    <r>
      <t xml:space="preserve">Impuestos </t>
    </r>
    <r>
      <rPr>
        <b/>
        <sz val="7.5"/>
        <rFont val="Segoe UI"/>
        <family val="2"/>
      </rPr>
      <t>(Nota 1)</t>
    </r>
    <r>
      <rPr>
        <sz val="7.5"/>
        <rFont val="Segoe UI"/>
        <family val="2"/>
      </rPr>
      <t xml:space="preserve">............................................................................................................................................................... </t>
    </r>
  </si>
  <si>
    <r>
      <t xml:space="preserve">Consumo de capital fijo </t>
    </r>
    <r>
      <rPr>
        <b/>
        <sz val="7.5"/>
        <rFont val="Segoe UI"/>
        <family val="2"/>
      </rPr>
      <t>(Nota 2</t>
    </r>
    <r>
      <rPr>
        <sz val="7.5"/>
        <rFont val="Segoe UI"/>
        <family val="2"/>
      </rPr>
      <t xml:space="preserve">)........................................................................................................................................................... </t>
    </r>
  </si>
  <si>
    <r>
      <t xml:space="preserve">Activos fijos </t>
    </r>
    <r>
      <rPr>
        <b/>
        <sz val="7.5"/>
        <rFont val="Segoe UI"/>
        <family val="2"/>
      </rPr>
      <t>(Nota 3)</t>
    </r>
    <r>
      <rPr>
        <sz val="7.5"/>
        <rFont val="Segoe UI"/>
        <family val="2"/>
      </rPr>
      <t xml:space="preserve"> .............................................................................................................................................................................</t>
    </r>
  </si>
  <si>
    <r>
      <rPr>
        <b/>
        <sz val="7.5"/>
        <rFont val="Segoe UI"/>
        <family val="2"/>
      </rPr>
      <t>Nota 2</t>
    </r>
    <r>
      <rPr>
        <sz val="7.5"/>
        <rFont val="Segoe UI"/>
        <family val="2"/>
      </rPr>
      <t>:  Dato no disponible.</t>
    </r>
  </si>
  <si>
    <r>
      <rPr>
        <b/>
        <sz val="7.5"/>
        <rFont val="Segoe UI"/>
        <family val="2"/>
      </rPr>
      <t>Nota 3:</t>
    </r>
    <r>
      <rPr>
        <sz val="7.5"/>
        <rFont val="Segoe UI"/>
        <family val="2"/>
      </rPr>
      <t xml:space="preserve">  Dato de la inversión, tomado de liquidación presupuestaria.</t>
    </r>
  </si>
  <si>
    <t>AÑO 2022 PRELIMINAR</t>
  </si>
  <si>
    <r>
      <rPr>
        <b/>
        <sz val="7.5"/>
        <rFont val="Segoe UI"/>
        <family val="2"/>
      </rPr>
      <t>Nota 1:</t>
    </r>
    <r>
      <rPr>
        <sz val="7.5"/>
        <rFont val="Segoe UI"/>
        <family val="2"/>
      </rPr>
      <t xml:space="preserve"> Los ingresos tributarios incluyen ¢176,091 millones pendientes de clasificación, ya que se está en proceso de revision de datos posterior al ataque cibernético.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</si>
</sst>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0.0_ ;[Red]\-#,##0.0\ "/>
    <numFmt numFmtId="167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7.5"/>
      <name val="Segoe UI"/>
      <family val="2"/>
    </font>
    <font>
      <sz val="10"/>
      <name val="Segoe UI"/>
      <family val="2"/>
    </font>
    <font>
      <sz val="7.5"/>
      <name val="Segoe UI"/>
      <family val="2"/>
    </font>
    <font>
      <b/>
      <sz val="11"/>
      <name val="Calibri"/>
      <family val="2"/>
      <scheme val="minor"/>
    </font>
    <font>
      <sz val="7.5"/>
      <color indexed="12"/>
      <name val="Segoe UI"/>
      <family val="2"/>
    </font>
    <font>
      <sz val="7.5"/>
      <name val="Arial"/>
      <family val="2"/>
    </font>
    <font>
      <sz val="7.5"/>
      <color theme="0" tint="-0.24994659260841701"/>
      <name val="Segoe UI"/>
      <family val="2"/>
    </font>
    <font>
      <sz val="10"/>
      <color theme="0" tint="-0.24994659260841701"/>
      <name val="Arial"/>
      <family val="2"/>
    </font>
    <font>
      <b/>
      <sz val="7.5"/>
      <color indexed="12"/>
      <name val="Segoe UI"/>
      <family val="2"/>
    </font>
    <font>
      <b/>
      <sz val="7.5"/>
      <color theme="0" tint="-0.14996795556505021"/>
      <name val="Segoe UI"/>
      <family val="2"/>
    </font>
    <font>
      <b/>
      <i/>
      <sz val="7.5"/>
      <name val="Segoe UI"/>
      <family val="2"/>
    </font>
    <font>
      <sz val="7.5"/>
      <color indexed="10"/>
      <name val="Segoe UI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7" fillId="0" borderId="0"/>
  </cellStyleXfs>
  <cellXfs count="130">
    <xf numFmtId="0" fontId="0" fillId="0" borderId="0" xfId="0"/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4" fillId="0" borderId="0" xfId="0" applyFont="1" applyFill="1" applyAlignment="1" applyProtection="1"/>
    <xf numFmtId="164" fontId="0" fillId="0" borderId="0" xfId="2" applyFont="1" applyFill="1" applyProtection="1"/>
    <xf numFmtId="0" fontId="6" fillId="0" borderId="0" xfId="0" applyFont="1" applyFill="1" applyAlignment="1" applyProtection="1"/>
    <xf numFmtId="0" fontId="0" fillId="0" borderId="1" xfId="0" applyFill="1" applyBorder="1" applyProtection="1"/>
    <xf numFmtId="0" fontId="6" fillId="0" borderId="0" xfId="0" applyFont="1" applyFill="1" applyBorder="1" applyProtection="1"/>
    <xf numFmtId="49" fontId="6" fillId="0" borderId="5" xfId="0" applyNumberFormat="1" applyFont="1" applyFill="1" applyBorder="1" applyAlignment="1" applyProtection="1">
      <alignment horizontal="left"/>
    </xf>
    <xf numFmtId="49" fontId="6" fillId="0" borderId="7" xfId="0" applyNumberFormat="1" applyFont="1" applyFill="1" applyBorder="1" applyAlignment="1" applyProtection="1">
      <alignment horizontal="left"/>
    </xf>
    <xf numFmtId="0" fontId="6" fillId="0" borderId="1" xfId="0" applyFont="1" applyFill="1" applyBorder="1" applyProtection="1"/>
    <xf numFmtId="49" fontId="4" fillId="0" borderId="9" xfId="0" applyNumberFormat="1" applyFont="1" applyFill="1" applyBorder="1" applyAlignment="1" applyProtection="1">
      <alignment horizontal="left"/>
    </xf>
    <xf numFmtId="0" fontId="4" fillId="0" borderId="10" xfId="0" applyFont="1" applyFill="1" applyBorder="1" applyProtection="1"/>
    <xf numFmtId="164" fontId="0" fillId="0" borderId="0" xfId="0" applyNumberFormat="1" applyFill="1" applyProtection="1"/>
    <xf numFmtId="49" fontId="4" fillId="0" borderId="5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indent="1"/>
    </xf>
    <xf numFmtId="165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left" indent="3"/>
    </xf>
    <xf numFmtId="0" fontId="4" fillId="0" borderId="0" xfId="0" applyFont="1" applyFill="1" applyBorder="1" applyAlignment="1" applyProtection="1">
      <alignment horizontal="left" wrapText="1" indent="1"/>
    </xf>
    <xf numFmtId="0" fontId="9" fillId="0" borderId="0" xfId="0" applyFont="1" applyFill="1" applyBorder="1" applyAlignment="1" applyProtection="1">
      <alignment horizontal="left" indent="3"/>
    </xf>
    <xf numFmtId="0" fontId="6" fillId="0" borderId="1" xfId="0" applyFont="1" applyFill="1" applyBorder="1" applyAlignment="1" applyProtection="1">
      <alignment horizontal="left" indent="2"/>
    </xf>
    <xf numFmtId="165" fontId="6" fillId="0" borderId="8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49" fontId="6" fillId="0" borderId="0" xfId="0" applyNumberFormat="1" applyFont="1" applyFill="1" applyProtection="1"/>
    <xf numFmtId="0" fontId="10" fillId="0" borderId="0" xfId="0" applyFont="1" applyFill="1" applyProtection="1"/>
    <xf numFmtId="49" fontId="0" fillId="0" borderId="0" xfId="0" applyNumberFormat="1" applyFill="1" applyProtection="1"/>
    <xf numFmtId="0" fontId="11" fillId="0" borderId="0" xfId="0" applyFont="1" applyFill="1" applyProtection="1"/>
    <xf numFmtId="0" fontId="0" fillId="0" borderId="2" xfId="0" applyFill="1" applyBorder="1" applyProtection="1"/>
    <xf numFmtId="0" fontId="0" fillId="0" borderId="5" xfId="0" applyFill="1" applyBorder="1" applyProtection="1"/>
    <xf numFmtId="49" fontId="4" fillId="0" borderId="12" xfId="0" applyNumberFormat="1" applyFont="1" applyFill="1" applyBorder="1" applyAlignment="1" applyProtection="1">
      <alignment horizontal="left"/>
    </xf>
    <xf numFmtId="0" fontId="4" fillId="0" borderId="13" xfId="0" applyFont="1" applyFill="1" applyBorder="1" applyProtection="1"/>
    <xf numFmtId="0" fontId="2" fillId="0" borderId="0" xfId="0" applyFont="1" applyFill="1" applyProtection="1"/>
    <xf numFmtId="0" fontId="6" fillId="0" borderId="0" xfId="0" applyFont="1" applyFill="1" applyBorder="1" applyAlignment="1" applyProtection="1">
      <alignment horizontal="left" indent="1"/>
    </xf>
    <xf numFmtId="49" fontId="6" fillId="0" borderId="12" xfId="0" applyNumberFormat="1" applyFont="1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left" indent="2"/>
    </xf>
    <xf numFmtId="0" fontId="6" fillId="0" borderId="13" xfId="0" applyFont="1" applyFill="1" applyBorder="1" applyProtection="1"/>
    <xf numFmtId="0" fontId="6" fillId="0" borderId="13" xfId="0" applyFont="1" applyFill="1" applyBorder="1" applyAlignment="1" applyProtection="1">
      <alignment horizontal="left" indent="1"/>
    </xf>
    <xf numFmtId="0" fontId="6" fillId="0" borderId="15" xfId="0" applyFont="1" applyFill="1" applyBorder="1" applyProtection="1"/>
    <xf numFmtId="0" fontId="6" fillId="0" borderId="16" xfId="0" applyFont="1" applyFill="1" applyBorder="1" applyProtection="1"/>
    <xf numFmtId="0" fontId="9" fillId="0" borderId="0" xfId="0" applyFont="1" applyFill="1" applyProtection="1"/>
    <xf numFmtId="164" fontId="9" fillId="0" borderId="0" xfId="2" applyFont="1" applyFill="1" applyProtection="1"/>
    <xf numFmtId="165" fontId="9" fillId="0" borderId="0" xfId="0" applyNumberFormat="1" applyFont="1" applyFill="1" applyProtection="1"/>
    <xf numFmtId="164" fontId="9" fillId="0" borderId="0" xfId="0" applyNumberFormat="1" applyFont="1" applyFill="1" applyProtection="1"/>
    <xf numFmtId="49" fontId="9" fillId="0" borderId="0" xfId="0" applyNumberFormat="1" applyFont="1" applyFill="1" applyProtection="1"/>
    <xf numFmtId="49" fontId="3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49" fontId="13" fillId="0" borderId="5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165" fontId="6" fillId="0" borderId="6" xfId="0" applyNumberFormat="1" applyFont="1" applyFill="1" applyBorder="1" applyAlignment="1" applyProtection="1">
      <alignment horizontal="right"/>
    </xf>
    <xf numFmtId="43" fontId="0" fillId="0" borderId="0" xfId="1" applyFont="1" applyFill="1" applyProtection="1"/>
    <xf numFmtId="43" fontId="0" fillId="0" borderId="0" xfId="0" applyNumberFormat="1" applyFill="1" applyProtection="1"/>
    <xf numFmtId="49" fontId="14" fillId="0" borderId="5" xfId="0" applyNumberFormat="1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49" fontId="14" fillId="0" borderId="17" xfId="0" applyNumberFormat="1" applyFont="1" applyFill="1" applyBorder="1" applyAlignment="1" applyProtection="1">
      <alignment horizontal="left"/>
    </xf>
    <xf numFmtId="0" fontId="14" fillId="0" borderId="18" xfId="0" applyFont="1" applyFill="1" applyBorder="1" applyProtection="1"/>
    <xf numFmtId="0" fontId="6" fillId="0" borderId="18" xfId="0" applyFont="1" applyFill="1" applyBorder="1" applyProtection="1"/>
    <xf numFmtId="49" fontId="14" fillId="0" borderId="12" xfId="0" applyNumberFormat="1" applyFont="1" applyFill="1" applyBorder="1" applyAlignment="1" applyProtection="1">
      <alignment horizontal="left"/>
    </xf>
    <xf numFmtId="0" fontId="14" fillId="0" borderId="13" xfId="0" applyFont="1" applyFill="1" applyBorder="1" applyAlignment="1" applyProtection="1"/>
    <xf numFmtId="49" fontId="13" fillId="0" borderId="21" xfId="0" applyNumberFormat="1" applyFont="1" applyFill="1" applyBorder="1" applyAlignment="1" applyProtection="1">
      <alignment vertical="top" wrapText="1"/>
    </xf>
    <xf numFmtId="0" fontId="4" fillId="0" borderId="22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indent="1"/>
    </xf>
    <xf numFmtId="49" fontId="6" fillId="0" borderId="23" xfId="0" applyNumberFormat="1" applyFont="1" applyFill="1" applyBorder="1" applyAlignment="1" applyProtection="1"/>
    <xf numFmtId="0" fontId="6" fillId="0" borderId="24" xfId="0" applyFont="1" applyFill="1" applyBorder="1" applyProtection="1"/>
    <xf numFmtId="49" fontId="14" fillId="2" borderId="12" xfId="0" applyNumberFormat="1" applyFont="1" applyFill="1" applyBorder="1" applyAlignment="1" applyProtection="1">
      <alignment horizontal="left"/>
    </xf>
    <xf numFmtId="0" fontId="14" fillId="2" borderId="13" xfId="0" applyFont="1" applyFill="1" applyBorder="1" applyProtection="1"/>
    <xf numFmtId="0" fontId="6" fillId="2" borderId="13" xfId="0" applyFont="1" applyFill="1" applyBorder="1" applyProtection="1"/>
    <xf numFmtId="166" fontId="8" fillId="0" borderId="6" xfId="0" applyNumberFormat="1" applyFont="1" applyFill="1" applyBorder="1" applyAlignment="1" applyProtection="1">
      <alignment horizontal="right"/>
      <protection locked="0"/>
    </xf>
    <xf numFmtId="166" fontId="6" fillId="0" borderId="6" xfId="0" applyNumberFormat="1" applyFont="1" applyFill="1" applyBorder="1" applyAlignment="1" applyProtection="1">
      <alignment horizontal="right"/>
      <protection locked="0"/>
    </xf>
    <xf numFmtId="166" fontId="4" fillId="0" borderId="6" xfId="0" applyNumberFormat="1" applyFont="1" applyFill="1" applyBorder="1" applyAlignment="1" applyProtection="1">
      <alignment horizontal="right"/>
      <protection locked="0"/>
    </xf>
    <xf numFmtId="166" fontId="12" fillId="0" borderId="14" xfId="0" applyNumberFormat="1" applyFont="1" applyFill="1" applyBorder="1" applyAlignment="1" applyProtection="1">
      <alignment horizontal="right"/>
      <protection locked="0"/>
    </xf>
    <xf numFmtId="166" fontId="6" fillId="0" borderId="14" xfId="0" applyNumberFormat="1" applyFont="1" applyFill="1" applyBorder="1" applyAlignment="1" applyProtection="1">
      <alignment horizontal="right"/>
      <protection locked="0"/>
    </xf>
    <xf numFmtId="166" fontId="6" fillId="0" borderId="8" xfId="0" applyNumberFormat="1" applyFont="1" applyFill="1" applyBorder="1" applyAlignment="1" applyProtection="1">
      <alignment horizontal="right"/>
      <protection locked="0"/>
    </xf>
    <xf numFmtId="167" fontId="8" fillId="0" borderId="6" xfId="1" applyNumberFormat="1" applyFont="1" applyFill="1" applyBorder="1" applyAlignment="1" applyProtection="1">
      <alignment horizontal="right"/>
    </xf>
    <xf numFmtId="167" fontId="6" fillId="0" borderId="6" xfId="1" applyNumberFormat="1" applyFont="1" applyFill="1" applyBorder="1" applyAlignment="1" applyProtection="1">
      <alignment horizontal="right"/>
    </xf>
    <xf numFmtId="167" fontId="6" fillId="0" borderId="14" xfId="1" applyNumberFormat="1" applyFont="1" applyFill="1" applyBorder="1" applyAlignment="1" applyProtection="1">
      <alignment horizontal="right"/>
    </xf>
    <xf numFmtId="167" fontId="8" fillId="0" borderId="19" xfId="1" applyNumberFormat="1" applyFont="1" applyFill="1" applyBorder="1" applyAlignment="1" applyProtection="1">
      <alignment horizontal="right"/>
    </xf>
    <xf numFmtId="167" fontId="8" fillId="0" borderId="20" xfId="1" applyNumberFormat="1" applyFont="1" applyFill="1" applyBorder="1" applyAlignment="1" applyProtection="1">
      <alignment horizontal="right"/>
    </xf>
    <xf numFmtId="167" fontId="8" fillId="0" borderId="14" xfId="1" applyNumberFormat="1" applyFont="1" applyFill="1" applyBorder="1" applyAlignment="1" applyProtection="1">
      <alignment horizontal="right"/>
    </xf>
    <xf numFmtId="167" fontId="8" fillId="2" borderId="14" xfId="1" applyNumberFormat="1" applyFont="1" applyFill="1" applyBorder="1" applyAlignment="1" applyProtection="1">
      <alignment horizontal="right"/>
    </xf>
    <xf numFmtId="167" fontId="6" fillId="0" borderId="8" xfId="1" applyNumberFormat="1" applyFont="1" applyFill="1" applyBorder="1" applyAlignment="1" applyProtection="1">
      <alignment horizontal="right"/>
    </xf>
    <xf numFmtId="167" fontId="15" fillId="0" borderId="25" xfId="1" applyNumberFormat="1" applyFont="1" applyFill="1" applyBorder="1" applyAlignment="1" applyProtection="1">
      <alignment horizontal="right"/>
    </xf>
    <xf numFmtId="167" fontId="0" fillId="0" borderId="0" xfId="0" applyNumberFormat="1" applyFill="1" applyProtection="1"/>
    <xf numFmtId="0" fontId="3" fillId="0" borderId="0" xfId="0" applyFont="1" applyFill="1" applyAlignment="1" applyProtection="1">
      <alignment horizontal="center"/>
    </xf>
    <xf numFmtId="0" fontId="4" fillId="0" borderId="15" xfId="0" applyFont="1" applyFill="1" applyBorder="1" applyProtection="1"/>
    <xf numFmtId="0" fontId="6" fillId="0" borderId="24" xfId="0" applyFont="1" applyFill="1" applyBorder="1" applyAlignment="1" applyProtection="1">
      <alignment wrapText="1"/>
    </xf>
    <xf numFmtId="49" fontId="5" fillId="3" borderId="2" xfId="0" applyNumberFormat="1" applyFont="1" applyFill="1" applyBorder="1" applyAlignment="1" applyProtection="1">
      <alignment horizontal="left"/>
    </xf>
    <xf numFmtId="0" fontId="5" fillId="3" borderId="3" xfId="0" applyFont="1" applyFill="1" applyBorder="1" applyProtection="1"/>
    <xf numFmtId="0" fontId="6" fillId="3" borderId="3" xfId="0" applyFont="1" applyFill="1" applyBorder="1" applyProtection="1"/>
    <xf numFmtId="0" fontId="6" fillId="3" borderId="0" xfId="0" applyFont="1" applyFill="1" applyBorder="1" applyProtection="1"/>
    <xf numFmtId="0" fontId="3" fillId="3" borderId="5" xfId="0" applyFont="1" applyFill="1" applyBorder="1" applyAlignment="1" applyProtection="1">
      <alignment horizontal="left" vertical="center" wrapText="1" indent="1"/>
    </xf>
    <xf numFmtId="0" fontId="3" fillId="3" borderId="0" xfId="0" applyFont="1" applyFill="1" applyBorder="1" applyAlignment="1" applyProtection="1">
      <alignment horizontal="left" vertical="center" wrapText="1" indent="1"/>
    </xf>
    <xf numFmtId="49" fontId="6" fillId="3" borderId="7" xfId="0" applyNumberFormat="1" applyFont="1" applyFill="1" applyBorder="1" applyAlignment="1" applyProtection="1">
      <alignment horizontal="left"/>
    </xf>
    <xf numFmtId="3" fontId="6" fillId="3" borderId="1" xfId="0" applyNumberFormat="1" applyFont="1" applyFill="1" applyBorder="1" applyProtection="1"/>
    <xf numFmtId="0" fontId="6" fillId="3" borderId="1" xfId="0" applyFont="1" applyFill="1" applyBorder="1" applyProtection="1"/>
    <xf numFmtId="49" fontId="3" fillId="3" borderId="5" xfId="0" applyNumberFormat="1" applyFont="1" applyFill="1" applyBorder="1" applyAlignment="1" applyProtection="1">
      <alignment horizontal="left" vertical="center" wrapText="1" indent="1"/>
    </xf>
    <xf numFmtId="49" fontId="3" fillId="3" borderId="0" xfId="0" applyNumberFormat="1" applyFont="1" applyFill="1" applyBorder="1" applyAlignment="1" applyProtection="1">
      <alignment horizontal="left" vertical="center" wrapText="1" indent="1"/>
    </xf>
    <xf numFmtId="0" fontId="0" fillId="0" borderId="0" xfId="0" applyFill="1" applyBorder="1" applyProtection="1"/>
    <xf numFmtId="166" fontId="12" fillId="0" borderId="11" xfId="0" applyNumberFormat="1" applyFont="1" applyFill="1" applyBorder="1" applyAlignment="1" applyProtection="1">
      <alignment horizontal="right"/>
      <protection locked="0"/>
    </xf>
    <xf numFmtId="43" fontId="6" fillId="0" borderId="0" xfId="1" applyFont="1" applyFill="1" applyProtection="1"/>
    <xf numFmtId="167" fontId="6" fillId="0" borderId="0" xfId="0" applyNumberFormat="1" applyFont="1" applyFill="1" applyProtection="1"/>
    <xf numFmtId="43" fontId="6" fillId="0" borderId="0" xfId="0" applyNumberFormat="1" applyFont="1" applyFill="1" applyProtection="1"/>
    <xf numFmtId="43" fontId="6" fillId="0" borderId="14" xfId="1" applyFont="1" applyFill="1" applyBorder="1" applyAlignment="1" applyProtection="1">
      <alignment horizontal="right"/>
      <protection locked="0"/>
    </xf>
    <xf numFmtId="166" fontId="0" fillId="0" borderId="0" xfId="0" applyNumberFormat="1" applyFill="1" applyProtection="1"/>
    <xf numFmtId="166" fontId="2" fillId="0" borderId="0" xfId="0" applyNumberFormat="1" applyFont="1" applyFill="1" applyProtection="1"/>
    <xf numFmtId="49" fontId="6" fillId="0" borderId="0" xfId="0" applyNumberFormat="1" applyFont="1" applyFill="1" applyAlignment="1" applyProtection="1">
      <alignment horizontal="left" wrapText="1"/>
    </xf>
    <xf numFmtId="9" fontId="15" fillId="0" borderId="5" xfId="3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wrapText="1"/>
    </xf>
    <xf numFmtId="165" fontId="16" fillId="0" borderId="0" xfId="0" applyNumberFormat="1" applyFont="1" applyFill="1" applyBorder="1"/>
    <xf numFmtId="165" fontId="18" fillId="0" borderId="0" xfId="5" applyNumberFormat="1" applyFont="1" applyBorder="1"/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left" vertical="center" wrapText="1" indent="1"/>
    </xf>
    <xf numFmtId="49" fontId="3" fillId="3" borderId="0" xfId="0" applyNumberFormat="1" applyFont="1" applyFill="1" applyBorder="1" applyAlignment="1" applyProtection="1">
      <alignment horizontal="left" vertical="center" wrapText="1" inden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wrapText="1" indent="1"/>
    </xf>
    <xf numFmtId="0" fontId="3" fillId="3" borderId="0" xfId="0" applyFont="1" applyFill="1" applyBorder="1" applyAlignment="1" applyProtection="1">
      <alignment horizontal="left" vertical="center" wrapText="1" indent="1"/>
    </xf>
    <xf numFmtId="0" fontId="18" fillId="0" borderId="0" xfId="5" applyFont="1" applyBorder="1" applyAlignment="1">
      <alignment horizontal="center"/>
    </xf>
    <xf numFmtId="0" fontId="18" fillId="0" borderId="0" xfId="5" applyFont="1" applyBorder="1" applyAlignment="1">
      <alignment horizontal="center"/>
    </xf>
  </cellXfs>
  <cellStyles count="6">
    <cellStyle name="Millares" xfId="1" builtinId="3"/>
    <cellStyle name="Millares 3" xfId="2" xr:uid="{C54F0076-3774-43F5-AB2F-09D7B897AD10}"/>
    <cellStyle name="Normal" xfId="0" builtinId="0"/>
    <cellStyle name="Normal 4" xfId="4" xr:uid="{16040DE2-B468-4A0D-A0CB-C107EF76B14D}"/>
    <cellStyle name="Normal_Cuadro Resumen 05-06" xfId="5" xr:uid="{8DD42B79-5A57-4440-8A7F-38FA34AE618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117725</xdr:colOff>
      <xdr:row>0</xdr:row>
      <xdr:rowOff>21404</xdr:rowOff>
    </xdr:from>
    <xdr:to>
      <xdr:col>2</xdr:col>
      <xdr:colOff>556517</xdr:colOff>
      <xdr:row>2</xdr:row>
      <xdr:rowOff>119562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20CB42-DC55-4E3D-AAE2-72CCD138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5" y="21404"/>
          <a:ext cx="920393" cy="483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333375</xdr:colOff>
      <xdr:row>2</xdr:row>
      <xdr:rowOff>66170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35EE9B-C74D-43DD-8B07-338D532C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800100" cy="4185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154389</xdr:colOff>
      <xdr:row>0</xdr:row>
      <xdr:rowOff>52335</xdr:rowOff>
    </xdr:from>
    <xdr:to>
      <xdr:col>1</xdr:col>
      <xdr:colOff>771421</xdr:colOff>
      <xdr:row>2</xdr:row>
      <xdr:rowOff>159765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3CB386-F923-4334-8B95-0DFA48BDC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89" y="52335"/>
          <a:ext cx="920576" cy="484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app-fshusr1\STAP\Varmacro\yearbook\Yearbook%202017\238GYQ14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radrogue\Local%20Settings\Temporary%20Internet%20Files\OLK5C\wrs23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1">
          <cell r="A1" t="str">
            <v>GFSM2014_V1.6</v>
          </cell>
        </row>
        <row r="8">
          <cell r="I8" t="str">
            <v>Costa Rica</v>
          </cell>
        </row>
        <row r="9">
          <cell r="I9" t="str">
            <v>238</v>
          </cell>
        </row>
        <row r="10">
          <cell r="I10" t="str">
            <v>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Questionnaire 5</v>
          </cell>
          <cell r="DZ1" t="str">
            <v/>
          </cell>
          <cell r="EA1" t="str">
            <v/>
          </cell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9">
          <cell r="B9" t="str">
            <v>Values are consistent with those provided in</v>
          </cell>
        </row>
        <row r="10">
          <cell r="B10" t="str">
            <v>Questionnaire 6 (Balance of Payments)</v>
          </cell>
        </row>
        <row r="11">
          <cell r="A11" t="str">
            <v>TX</v>
          </cell>
          <cell r="B11" t="str">
            <v>Value of exports (bop basis)</v>
          </cell>
        </row>
        <row r="12">
          <cell r="B12" t="str">
            <v>= BXG+BXS</v>
          </cell>
          <cell r="C12" t="str">
            <v>% change</v>
          </cell>
        </row>
        <row r="13">
          <cell r="A13" t="str">
            <v>TX_RPCH</v>
          </cell>
          <cell r="B13" t="str">
            <v>Volume of exports</v>
          </cell>
          <cell r="C13" t="str">
            <v>% change</v>
          </cell>
        </row>
        <row r="14">
          <cell r="A14" t="str">
            <v>TX_R</v>
          </cell>
          <cell r="C14" t="str">
            <v>level</v>
          </cell>
        </row>
        <row r="15">
          <cell r="A15" t="str">
            <v>TX_D</v>
          </cell>
          <cell r="C15" t="str">
            <v>level</v>
          </cell>
        </row>
        <row r="16">
          <cell r="A16" t="str">
            <v>TX_DPCH</v>
          </cell>
          <cell r="B16" t="str">
            <v>Deflator/unit value of exports</v>
          </cell>
          <cell r="C16" t="str">
            <v>% change</v>
          </cell>
        </row>
        <row r="17">
          <cell r="B17" t="str">
            <v>= TX / (index of TX_RPCH)</v>
          </cell>
        </row>
        <row r="19">
          <cell r="A19" t="str">
            <v>TM</v>
          </cell>
          <cell r="B19" t="str">
            <v>Value of imports (bop basis)</v>
          </cell>
        </row>
        <row r="20">
          <cell r="B20" t="str">
            <v>= -BMG-BMS</v>
          </cell>
          <cell r="C20" t="str">
            <v>% change</v>
          </cell>
        </row>
        <row r="21">
          <cell r="A21" t="str">
            <v>TM_RPCH</v>
          </cell>
          <cell r="B21" t="str">
            <v>Volume of imports</v>
          </cell>
          <cell r="C21" t="str">
            <v>% change</v>
          </cell>
        </row>
        <row r="22">
          <cell r="A22" t="str">
            <v>TM_R</v>
          </cell>
          <cell r="C22" t="str">
            <v>level</v>
          </cell>
        </row>
        <row r="23">
          <cell r="A23" t="str">
            <v>TM_D</v>
          </cell>
          <cell r="C23" t="str">
            <v>level</v>
          </cell>
        </row>
        <row r="24">
          <cell r="A24" t="str">
            <v>TM_DPCH</v>
          </cell>
          <cell r="B24" t="str">
            <v>Deflator/unit value of imports</v>
          </cell>
          <cell r="C24" t="str">
            <v>% change</v>
          </cell>
        </row>
        <row r="25">
          <cell r="B25" t="str">
            <v>= TM / (index of TM_RPCH)</v>
          </cell>
        </row>
        <row r="27">
          <cell r="B27" t="str">
            <v xml:space="preserve">  GOODS</v>
          </cell>
        </row>
        <row r="28">
          <cell r="B28" t="str">
            <v xml:space="preserve">  Values are consistent with those provided in</v>
          </cell>
        </row>
        <row r="29">
          <cell r="B29" t="str">
            <v xml:space="preserve">  Questionnaire 6 (Balance of Payments)</v>
          </cell>
        </row>
        <row r="30">
          <cell r="A30" t="str">
            <v>TXG</v>
          </cell>
          <cell r="B30" t="str">
            <v xml:space="preserve">  Value of exports (bop basis)</v>
          </cell>
        </row>
        <row r="31">
          <cell r="B31" t="str">
            <v xml:space="preserve">  = BXG</v>
          </cell>
          <cell r="C31" t="str">
            <v>% change</v>
          </cell>
        </row>
        <row r="32">
          <cell r="A32" t="str">
            <v>TXG_RPCH</v>
          </cell>
          <cell r="B32" t="str">
            <v xml:space="preserve">  Volume of exports</v>
          </cell>
          <cell r="C32" t="str">
            <v>% change</v>
          </cell>
        </row>
        <row r="33">
          <cell r="A33" t="str">
            <v>TXG_R</v>
          </cell>
          <cell r="C33" t="str">
            <v>level</v>
          </cell>
        </row>
        <row r="34">
          <cell r="A34" t="str">
            <v>TXG_D</v>
          </cell>
          <cell r="C34" t="str">
            <v>level</v>
          </cell>
        </row>
        <row r="35">
          <cell r="A35" t="str">
            <v>TXG_DPCH</v>
          </cell>
          <cell r="B35" t="str">
            <v xml:space="preserve">  Deflator/unit value of exports</v>
          </cell>
          <cell r="C35" t="str">
            <v>% change</v>
          </cell>
        </row>
        <row r="36">
          <cell r="B36" t="str">
            <v xml:space="preserve">  = TXG / (index of TXG_RPCH)</v>
          </cell>
        </row>
        <row r="38">
          <cell r="A38" t="str">
            <v>TMG</v>
          </cell>
          <cell r="B38" t="str">
            <v xml:space="preserve">  Value of imports (bop basis)</v>
          </cell>
        </row>
        <row r="39">
          <cell r="B39" t="str">
            <v xml:space="preserve">  = -BMG</v>
          </cell>
          <cell r="C39" t="str">
            <v>% change</v>
          </cell>
        </row>
        <row r="40">
          <cell r="A40" t="str">
            <v>TMG_RPCH</v>
          </cell>
          <cell r="B40" t="str">
            <v xml:space="preserve">  Volume of imports</v>
          </cell>
          <cell r="C40" t="str">
            <v>% change</v>
          </cell>
        </row>
        <row r="41">
          <cell r="A41" t="str">
            <v>TMG_R</v>
          </cell>
          <cell r="C41" t="str">
            <v>level</v>
          </cell>
        </row>
        <row r="42">
          <cell r="A42" t="str">
            <v>TMG_D</v>
          </cell>
          <cell r="C42" t="str">
            <v>level</v>
          </cell>
        </row>
        <row r="43">
          <cell r="A43" t="str">
            <v>TMG_DPCH</v>
          </cell>
          <cell r="B43" t="str">
            <v xml:space="preserve">  Deflator/unit value of imports</v>
          </cell>
          <cell r="C43" t="str">
            <v>% change</v>
          </cell>
        </row>
        <row r="44">
          <cell r="B44" t="str">
            <v xml:space="preserve">  = TMG / (index of TMG_RPCH)</v>
          </cell>
        </row>
        <row r="46">
          <cell r="B46" t="str">
            <v xml:space="preserve">    OIL</v>
          </cell>
        </row>
        <row r="47">
          <cell r="B47" t="str">
            <v xml:space="preserve">    Deflator/unit value data areoptional. If not provided,</v>
          </cell>
        </row>
        <row r="48">
          <cell r="B48" t="str">
            <v xml:space="preserve">    the WEO oil price(APSP) is used to deflate oil trade values</v>
          </cell>
        </row>
        <row r="49">
          <cell r="A49" t="str">
            <v>TXGO</v>
          </cell>
          <cell r="B49" t="str">
            <v xml:space="preserve">    Value of oil exports</v>
          </cell>
        </row>
        <row r="50">
          <cell r="C50" t="str">
            <v>% change</v>
          </cell>
        </row>
        <row r="51">
          <cell r="A51" t="str">
            <v>TXGO_RPCH</v>
          </cell>
          <cell r="B51" t="str">
            <v xml:space="preserve">    Volume of oil exports</v>
          </cell>
          <cell r="C51" t="str">
            <v>% change</v>
          </cell>
        </row>
        <row r="52">
          <cell r="B52" t="str">
            <v xml:space="preserve">    = TXGO / (index of TXGO_DPCH)</v>
          </cell>
        </row>
        <row r="53">
          <cell r="A53" t="str">
            <v>TXGO_R</v>
          </cell>
          <cell r="C53" t="str">
            <v>hide</v>
          </cell>
        </row>
        <row r="54">
          <cell r="A54" t="str">
            <v>TXGO_D</v>
          </cell>
          <cell r="C54" t="str">
            <v>hide</v>
          </cell>
        </row>
        <row r="55">
          <cell r="A55" t="str">
            <v>TXGO_DPCH</v>
          </cell>
          <cell r="B55" t="str">
            <v xml:space="preserve">    Deflator/unit value of oil exports (optional)</v>
          </cell>
          <cell r="C55" t="str">
            <v>% change</v>
          </cell>
        </row>
        <row r="58">
          <cell r="A58" t="str">
            <v>TMGO</v>
          </cell>
          <cell r="B58" t="str">
            <v xml:space="preserve">    Value of oil imports (&gt;= 0)</v>
          </cell>
        </row>
        <row r="59">
          <cell r="C59" t="str">
            <v>% change</v>
          </cell>
        </row>
        <row r="60">
          <cell r="A60" t="str">
            <v>TMGO_RPCH</v>
          </cell>
          <cell r="B60" t="str">
            <v xml:space="preserve">    Volume of oil imports</v>
          </cell>
          <cell r="C60" t="str">
            <v>% change</v>
          </cell>
        </row>
        <row r="61">
          <cell r="B61" t="str">
            <v xml:space="preserve">    = TMGO / (index of TMGO_DPCH)</v>
          </cell>
        </row>
        <row r="62">
          <cell r="A62" t="str">
            <v>TMGO_R</v>
          </cell>
          <cell r="C62" t="str">
            <v>hide</v>
          </cell>
        </row>
        <row r="63">
          <cell r="A63" t="str">
            <v>TMGO_D</v>
          </cell>
          <cell r="B63" t="str">
            <v xml:space="preserve">    index of TMXGO_Dpch</v>
          </cell>
          <cell r="C63" t="str">
            <v>hide</v>
          </cell>
        </row>
        <row r="64">
          <cell r="A64" t="str">
            <v>TMGO_DPCH</v>
          </cell>
          <cell r="B64" t="str">
            <v xml:space="preserve">    Deflator/unit value of oil imports (optional)</v>
          </cell>
          <cell r="C64" t="str">
            <v>% change</v>
          </cell>
        </row>
        <row r="67">
          <cell r="A67" t="str">
            <v>WPCP33_D</v>
          </cell>
          <cell r="B67" t="str">
            <v xml:space="preserve">    WEO oil price</v>
          </cell>
          <cell r="C67" t="str">
            <v>US$ / barrel</v>
          </cell>
        </row>
        <row r="68">
          <cell r="A68" t="str">
            <v>WPCP33pch</v>
          </cell>
          <cell r="C68" t="str">
            <v>% change</v>
          </cell>
        </row>
        <row r="70">
          <cell r="B70" t="str">
            <v xml:space="preserve">    NON-OIL</v>
          </cell>
        </row>
        <row r="72">
          <cell r="A72" t="str">
            <v>TXGXO</v>
          </cell>
          <cell r="B72" t="str">
            <v xml:space="preserve">    Value of non-oil exports</v>
          </cell>
        </row>
        <row r="73">
          <cell r="B73" t="str">
            <v xml:space="preserve">    = TXG-TXGO</v>
          </cell>
          <cell r="C73" t="str">
            <v>% change</v>
          </cell>
        </row>
        <row r="74">
          <cell r="A74" t="str">
            <v>TXGXO_RPCH</v>
          </cell>
          <cell r="B74" t="str">
            <v xml:space="preserve">    Volume of non-oil exports</v>
          </cell>
          <cell r="C74" t="str">
            <v xml:space="preserve"> % change</v>
          </cell>
        </row>
        <row r="75">
          <cell r="B75" t="str">
            <v xml:space="preserve">    = (TXG[-1] *TXG_RPCH-TXGO[-1] *</v>
          </cell>
        </row>
        <row r="76">
          <cell r="B76" t="str">
            <v xml:space="preserve">    TXGO_RPCH) / (TXG[-1]-TXGO[-1])</v>
          </cell>
        </row>
        <row r="77">
          <cell r="A77" t="str">
            <v>TXGXO_R</v>
          </cell>
          <cell r="C77" t="str">
            <v>hide</v>
          </cell>
        </row>
        <row r="78">
          <cell r="A78" t="str">
            <v>TXGXO_D</v>
          </cell>
          <cell r="C78" t="str">
            <v>hide</v>
          </cell>
        </row>
        <row r="79">
          <cell r="A79" t="str">
            <v>TXGXO_DPCH</v>
          </cell>
          <cell r="B79" t="str">
            <v xml:space="preserve">    Deflator / unit value of non-oil exports</v>
          </cell>
          <cell r="C79" t="str">
            <v>% change</v>
          </cell>
        </row>
        <row r="80">
          <cell r="B80" t="str">
            <v xml:space="preserve">    = TXGXO / ( index of TXGXO_RPCH)</v>
          </cell>
        </row>
        <row r="82">
          <cell r="A82" t="str">
            <v>TMGXO</v>
          </cell>
          <cell r="B82" t="str">
            <v xml:space="preserve">    Value of non-oil imports</v>
          </cell>
        </row>
        <row r="83">
          <cell r="B83" t="str">
            <v xml:space="preserve">    =TMG-TMGO</v>
          </cell>
          <cell r="C83" t="str">
            <v>% change</v>
          </cell>
        </row>
        <row r="84">
          <cell r="A84" t="str">
            <v>TMGXO_RPCH</v>
          </cell>
          <cell r="B84" t="str">
            <v xml:space="preserve">    Volume of non-oil imports</v>
          </cell>
          <cell r="C84" t="str">
            <v xml:space="preserve"> % change</v>
          </cell>
        </row>
        <row r="85">
          <cell r="B85" t="str">
            <v xml:space="preserve">    = (TMG[-1] * TMG_RPCH-TMGO[-1] *</v>
          </cell>
        </row>
        <row r="86">
          <cell r="B86" t="str">
            <v xml:space="preserve">    TMGO_RPCH) / (TMG[-1]-TMGO[-1])</v>
          </cell>
        </row>
        <row r="87">
          <cell r="A87" t="str">
            <v>TMGXO_R</v>
          </cell>
          <cell r="C87" t="str">
            <v>hide</v>
          </cell>
        </row>
        <row r="88">
          <cell r="A88" t="str">
            <v>TMGXO_D</v>
          </cell>
          <cell r="C88" t="str">
            <v>hide</v>
          </cell>
        </row>
        <row r="89">
          <cell r="A89" t="str">
            <v>TMGXO_DPCH</v>
          </cell>
          <cell r="B89" t="str">
            <v xml:space="preserve">    Deflator / unit value of non-oil imports</v>
          </cell>
          <cell r="C89" t="str">
            <v>% change</v>
          </cell>
        </row>
        <row r="90">
          <cell r="B90" t="str">
            <v xml:space="preserve">    = TMGXO / (index of TMGXO_RPCH)</v>
          </cell>
        </row>
        <row r="92">
          <cell r="B92" t="str">
            <v xml:space="preserve">  SERVICES</v>
          </cell>
        </row>
        <row r="93">
          <cell r="B93" t="str">
            <v xml:space="preserve">  Values are consistent with those provided in</v>
          </cell>
        </row>
        <row r="94">
          <cell r="B94" t="str">
            <v xml:space="preserve">  Questionnaire 6 (Balance of Payments)</v>
          </cell>
        </row>
        <row r="95">
          <cell r="A95" t="str">
            <v>TXS</v>
          </cell>
          <cell r="B95" t="str">
            <v xml:space="preserve">  Value of exports (bop basis)</v>
          </cell>
        </row>
        <row r="96">
          <cell r="B96" t="str">
            <v xml:space="preserve">  =  BXS</v>
          </cell>
          <cell r="C96" t="str">
            <v>% change</v>
          </cell>
        </row>
        <row r="97">
          <cell r="A97" t="str">
            <v>TMS</v>
          </cell>
          <cell r="B97" t="str">
            <v xml:space="preserve">  Value of imports (bop basis)</v>
          </cell>
        </row>
        <row r="98">
          <cell r="B98" t="str">
            <v xml:space="preserve">  = -BMS</v>
          </cell>
          <cell r="C98" t="str">
            <v>% change</v>
          </cell>
        </row>
        <row r="103">
          <cell r="A103" t="str">
            <v>MCV_T</v>
          </cell>
          <cell r="B103" t="str">
            <v>Magnitude factor</v>
          </cell>
        </row>
        <row r="104">
          <cell r="A104" t="str">
            <v>MCV_T1</v>
          </cell>
          <cell r="B104" t="str">
            <v>= MCV_B or MCV, if not provided</v>
          </cell>
        </row>
        <row r="106">
          <cell r="B106" t="str">
            <v>DATA CHECKS</v>
          </cell>
        </row>
        <row r="107">
          <cell r="A107" t="str">
            <v>CHK5.1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61CF-38E9-48B3-90D9-4AC6BF2E8F9F}">
  <dimension ref="A4:T225"/>
  <sheetViews>
    <sheetView showGridLines="0" topLeftCell="B1" zoomScale="95" zoomScaleNormal="95" workbookViewId="0">
      <pane xSplit="3" ySplit="11" topLeftCell="E12" activePane="bottomRight" state="frozen"/>
      <selection activeCell="B1" sqref="B1"/>
      <selection pane="topRight" activeCell="E1" sqref="E1"/>
      <selection pane="bottomLeft" activeCell="B12" sqref="B12"/>
      <selection pane="bottomRight" activeCell="S16" sqref="S16"/>
    </sheetView>
  </sheetViews>
  <sheetFormatPr baseColWidth="10" defaultColWidth="9.140625" defaultRowHeight="15" outlineLevelRow="1" x14ac:dyDescent="0.25"/>
  <cols>
    <col min="1" max="1" width="9.140625" style="1" hidden="1" customWidth="1"/>
    <col min="2" max="2" width="7.28515625" style="28" customWidth="1"/>
    <col min="3" max="3" width="62" style="1" customWidth="1"/>
    <col min="4" max="4" width="1.140625" style="1" customWidth="1"/>
    <col min="5" max="5" width="10.140625" style="29" bestFit="1" customWidth="1"/>
    <col min="6" max="8" width="10.5703125" style="29" bestFit="1" customWidth="1"/>
    <col min="9" max="9" width="10.28515625" style="29" bestFit="1" customWidth="1"/>
    <col min="10" max="11" width="10.140625" style="29" bestFit="1" customWidth="1"/>
    <col min="12" max="12" width="10.5703125" style="29" bestFit="1" customWidth="1"/>
    <col min="13" max="13" width="10.5703125" style="29" customWidth="1"/>
    <col min="14" max="14" width="10.28515625" style="29" bestFit="1" customWidth="1"/>
    <col min="15" max="15" width="11" style="29" customWidth="1"/>
    <col min="16" max="16" width="10.140625" style="29" customWidth="1"/>
    <col min="17" max="17" width="12" style="29" customWidth="1"/>
    <col min="18" max="18" width="15.140625" style="5" customWidth="1"/>
    <col min="19" max="19" width="19.7109375" style="1" customWidth="1"/>
    <col min="20" max="16384" width="9.140625" style="1"/>
  </cols>
  <sheetData>
    <row r="4" spans="1:20" x14ac:dyDescent="0.25">
      <c r="B4" s="2"/>
      <c r="C4" s="85" t="s">
        <v>379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x14ac:dyDescent="0.25">
      <c r="B5" s="2"/>
      <c r="C5" s="85" t="s">
        <v>395</v>
      </c>
      <c r="D5" s="4"/>
      <c r="E5" s="105"/>
      <c r="F5" s="105"/>
      <c r="G5" s="105"/>
      <c r="H5" s="105"/>
      <c r="I5" s="105"/>
      <c r="J5" s="105"/>
      <c r="K5" s="105"/>
      <c r="L5" s="105"/>
      <c r="M5" s="105"/>
      <c r="N5" s="1"/>
      <c r="O5" s="1"/>
      <c r="P5" s="1"/>
      <c r="Q5" s="1"/>
    </row>
    <row r="6" spans="1:20" x14ac:dyDescent="0.25">
      <c r="B6" s="2"/>
      <c r="C6" s="85" t="s">
        <v>386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15" customHeight="1" x14ac:dyDescent="0.25">
      <c r="B7" s="88"/>
      <c r="C7" s="89"/>
      <c r="D7" s="90"/>
      <c r="E7" s="117" t="s">
        <v>0</v>
      </c>
      <c r="F7" s="117" t="s">
        <v>1</v>
      </c>
      <c r="G7" s="117" t="s">
        <v>2</v>
      </c>
      <c r="H7" s="117" t="s">
        <v>3</v>
      </c>
      <c r="I7" s="117" t="s">
        <v>4</v>
      </c>
      <c r="J7" s="117" t="s">
        <v>5</v>
      </c>
      <c r="K7" s="117" t="s">
        <v>6</v>
      </c>
      <c r="L7" s="117" t="s">
        <v>7</v>
      </c>
      <c r="M7" s="117" t="s">
        <v>8</v>
      </c>
      <c r="N7" s="117" t="s">
        <v>9</v>
      </c>
      <c r="O7" s="117" t="s">
        <v>10</v>
      </c>
      <c r="P7" s="117" t="s">
        <v>11</v>
      </c>
      <c r="Q7" s="112" t="s">
        <v>380</v>
      </c>
    </row>
    <row r="8" spans="1:20" ht="15" customHeight="1" x14ac:dyDescent="0.25">
      <c r="B8" s="115" t="s">
        <v>382</v>
      </c>
      <c r="C8" s="116"/>
      <c r="D8" s="91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3"/>
      <c r="S8" s="52"/>
    </row>
    <row r="9" spans="1:20" ht="2.1" customHeight="1" x14ac:dyDescent="0.25">
      <c r="B9" s="115"/>
      <c r="C9" s="116"/>
      <c r="D9" s="91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3"/>
      <c r="S9" s="52"/>
    </row>
    <row r="10" spans="1:20" hidden="1" x14ac:dyDescent="0.25">
      <c r="B10" s="92"/>
      <c r="C10" s="93"/>
      <c r="D10" s="91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3"/>
    </row>
    <row r="11" spans="1:20" hidden="1" x14ac:dyDescent="0.25">
      <c r="A11" s="9"/>
      <c r="B11" s="94"/>
      <c r="C11" s="95"/>
      <c r="D11" s="96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4"/>
    </row>
    <row r="12" spans="1:20" x14ac:dyDescent="0.25">
      <c r="A12" s="9" t="s">
        <v>12</v>
      </c>
      <c r="B12" s="12" t="s">
        <v>13</v>
      </c>
      <c r="C12" s="13" t="s">
        <v>14</v>
      </c>
      <c r="D12" s="13" t="s">
        <v>15</v>
      </c>
      <c r="E12" s="100">
        <f t="shared" ref="E12:P12" si="0">E13+E46+E47+E57</f>
        <v>612345.75598640996</v>
      </c>
      <c r="F12" s="100">
        <f t="shared" si="0"/>
        <v>489884.53339906991</v>
      </c>
      <c r="G12" s="100">
        <f t="shared" si="0"/>
        <v>835022.40743660007</v>
      </c>
      <c r="H12" s="100">
        <f t="shared" si="0"/>
        <v>450476.90539213002</v>
      </c>
      <c r="I12" s="100">
        <f t="shared" si="0"/>
        <v>492786.99476264999</v>
      </c>
      <c r="J12" s="100">
        <f t="shared" si="0"/>
        <v>648667.28821707994</v>
      </c>
      <c r="K12" s="100">
        <f>K13+K46+K47+K57</f>
        <v>587884.79915083002</v>
      </c>
      <c r="L12" s="100">
        <f t="shared" si="0"/>
        <v>684457.16408023995</v>
      </c>
      <c r="M12" s="100">
        <f t="shared" si="0"/>
        <v>657487.72883194999</v>
      </c>
      <c r="N12" s="100">
        <f t="shared" si="0"/>
        <v>521687.26680834009</v>
      </c>
      <c r="O12" s="100">
        <f t="shared" ref="O12" si="1">O13+O46+O47+O57</f>
        <v>527797.89133511006</v>
      </c>
      <c r="P12" s="100">
        <f t="shared" si="0"/>
        <v>832675.99149892002</v>
      </c>
      <c r="Q12" s="100">
        <f>SUM(E12:P12)</f>
        <v>7341174.7268993296</v>
      </c>
      <c r="S12" s="14"/>
      <c r="T12" s="105"/>
    </row>
    <row r="13" spans="1:20" x14ac:dyDescent="0.25">
      <c r="A13" s="9" t="s">
        <v>16</v>
      </c>
      <c r="B13" s="15" t="s">
        <v>17</v>
      </c>
      <c r="C13" s="16" t="s">
        <v>18</v>
      </c>
      <c r="D13" s="16" t="s">
        <v>15</v>
      </c>
      <c r="E13" s="69">
        <f>E14+E18+E19+E25+E38+E45</f>
        <v>543793.71380097</v>
      </c>
      <c r="F13" s="69">
        <f t="shared" ref="F13:P13" si="2">F14+F18+F19+F25+F38+F45</f>
        <v>435584.0650321499</v>
      </c>
      <c r="G13" s="69">
        <f t="shared" si="2"/>
        <v>757641.32415180001</v>
      </c>
      <c r="H13" s="69">
        <f t="shared" si="2"/>
        <v>367998.02525378001</v>
      </c>
      <c r="I13" s="69">
        <f t="shared" si="2"/>
        <v>376384.55506231001</v>
      </c>
      <c r="J13" s="69">
        <f t="shared" si="2"/>
        <v>574062.00514452998</v>
      </c>
      <c r="K13" s="69">
        <f>K14+K18+K19+K25+K38+K45</f>
        <v>529682.31703405001</v>
      </c>
      <c r="L13" s="69">
        <f t="shared" si="2"/>
        <v>452612.14101676003</v>
      </c>
      <c r="M13" s="69">
        <f t="shared" si="2"/>
        <v>580370.38162661996</v>
      </c>
      <c r="N13" s="69">
        <f t="shared" si="2"/>
        <v>467353.92327232007</v>
      </c>
      <c r="O13" s="69">
        <f t="shared" ref="O13" si="3">O14+O18+O19+O25+O38+O45</f>
        <v>471529.74848409998</v>
      </c>
      <c r="P13" s="69">
        <f t="shared" si="2"/>
        <v>754911.06600016996</v>
      </c>
      <c r="Q13" s="69">
        <f>SUM(E13:P13)</f>
        <v>6311923.2658795593</v>
      </c>
      <c r="S13" s="14"/>
      <c r="T13" s="105"/>
    </row>
    <row r="14" spans="1:20" outlineLevel="1" x14ac:dyDescent="0.25">
      <c r="A14" s="9" t="s">
        <v>19</v>
      </c>
      <c r="B14" s="15" t="s">
        <v>20</v>
      </c>
      <c r="C14" s="17" t="s">
        <v>21</v>
      </c>
      <c r="D14" s="17" t="s">
        <v>15</v>
      </c>
      <c r="E14" s="70">
        <f>E15+E16+E17</f>
        <v>130647.24021151999</v>
      </c>
      <c r="F14" s="70">
        <f t="shared" ref="F14:K14" si="4">F15+F16+F17</f>
        <v>114726.03852832</v>
      </c>
      <c r="G14" s="70">
        <f t="shared" si="4"/>
        <v>430612.36579571001</v>
      </c>
      <c r="H14" s="70">
        <f t="shared" si="4"/>
        <v>123931.71500729999</v>
      </c>
      <c r="I14" s="70">
        <f t="shared" si="4"/>
        <v>109436.50433721</v>
      </c>
      <c r="J14" s="70">
        <f t="shared" si="4"/>
        <v>245625.57752015002</v>
      </c>
      <c r="K14" s="70">
        <f t="shared" si="4"/>
        <v>148906.79536474001</v>
      </c>
      <c r="L14" s="70">
        <f>L15+L16+L17</f>
        <v>112467.46672077</v>
      </c>
      <c r="M14" s="70">
        <f t="shared" ref="M14" si="5">M15+M16+M17</f>
        <v>253650.45961376998</v>
      </c>
      <c r="N14" s="70">
        <f t="shared" ref="N14:O14" si="6">N15+N16+N17</f>
        <v>142567.59814078</v>
      </c>
      <c r="O14" s="70">
        <f t="shared" si="6"/>
        <v>106157.95407208</v>
      </c>
      <c r="P14" s="70">
        <f t="shared" ref="P14" si="7">P15+P16+P17</f>
        <v>269099.39631440002</v>
      </c>
      <c r="Q14" s="70">
        <f t="shared" ref="Q14:Q67" si="8">SUM(E14:P14)</f>
        <v>2187829.1116267508</v>
      </c>
      <c r="S14" s="14"/>
      <c r="T14" s="105"/>
    </row>
    <row r="15" spans="1:20" outlineLevel="1" x14ac:dyDescent="0.25">
      <c r="A15" s="9" t="s">
        <v>22</v>
      </c>
      <c r="B15" s="9" t="s">
        <v>23</v>
      </c>
      <c r="C15" s="19" t="s">
        <v>24</v>
      </c>
      <c r="D15" s="19" t="s">
        <v>15</v>
      </c>
      <c r="E15" s="70">
        <v>58555.642813849998</v>
      </c>
      <c r="F15" s="70">
        <v>52888.27968367</v>
      </c>
      <c r="G15" s="70">
        <v>74203.457835399997</v>
      </c>
      <c r="H15" s="70">
        <v>59422.008241639996</v>
      </c>
      <c r="I15" s="70">
        <v>55633.661388800007</v>
      </c>
      <c r="J15" s="70">
        <v>55586.520212449999</v>
      </c>
      <c r="K15" s="70">
        <v>59191.201836</v>
      </c>
      <c r="L15" s="70">
        <v>57564.986929639999</v>
      </c>
      <c r="M15" s="70">
        <v>57985.612664499997</v>
      </c>
      <c r="N15" s="70">
        <v>59587.621509029996</v>
      </c>
      <c r="O15" s="70">
        <v>53803.71831289</v>
      </c>
      <c r="P15" s="70">
        <v>60739.089430319997</v>
      </c>
      <c r="Q15" s="70">
        <f t="shared" si="8"/>
        <v>705161.80085819005</v>
      </c>
      <c r="S15" s="14"/>
      <c r="T15" s="105"/>
    </row>
    <row r="16" spans="1:20" outlineLevel="1" x14ac:dyDescent="0.25">
      <c r="A16" s="9" t="s">
        <v>25</v>
      </c>
      <c r="B16" s="9" t="s">
        <v>26</v>
      </c>
      <c r="C16" s="19" t="s">
        <v>27</v>
      </c>
      <c r="D16" s="19" t="s">
        <v>15</v>
      </c>
      <c r="E16" s="70">
        <v>72091.597397670004</v>
      </c>
      <c r="F16" s="70">
        <v>61837.758844650001</v>
      </c>
      <c r="G16" s="70">
        <v>356408.90796031</v>
      </c>
      <c r="H16" s="70">
        <v>64509.706765660005</v>
      </c>
      <c r="I16" s="70">
        <v>53802.842948410005</v>
      </c>
      <c r="J16" s="70">
        <v>190039.05730770002</v>
      </c>
      <c r="K16" s="70">
        <v>89715.593528740006</v>
      </c>
      <c r="L16" s="70">
        <v>54902.479791129997</v>
      </c>
      <c r="M16" s="70">
        <v>195664.84694927</v>
      </c>
      <c r="N16" s="70">
        <v>82979.976631750003</v>
      </c>
      <c r="O16" s="70">
        <v>52354.23575919</v>
      </c>
      <c r="P16" s="70">
        <v>208360.30688408</v>
      </c>
      <c r="Q16" s="70">
        <f t="shared" si="8"/>
        <v>1482667.31076856</v>
      </c>
      <c r="S16" s="14"/>
      <c r="T16" s="105"/>
    </row>
    <row r="17" spans="1:20" outlineLevel="1" x14ac:dyDescent="0.25">
      <c r="A17" s="9" t="s">
        <v>28</v>
      </c>
      <c r="B17" s="9" t="s">
        <v>29</v>
      </c>
      <c r="C17" s="19" t="s">
        <v>30</v>
      </c>
      <c r="D17" s="19" t="s">
        <v>15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f t="shared" si="8"/>
        <v>0</v>
      </c>
      <c r="S17" s="14"/>
      <c r="T17" s="105"/>
    </row>
    <row r="18" spans="1:20" outlineLevel="1" x14ac:dyDescent="0.25">
      <c r="A18" s="9" t="s">
        <v>31</v>
      </c>
      <c r="B18" s="15" t="s">
        <v>32</v>
      </c>
      <c r="C18" s="17" t="s">
        <v>33</v>
      </c>
      <c r="D18" s="17" t="s">
        <v>15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f t="shared" si="8"/>
        <v>0</v>
      </c>
      <c r="S18" s="14"/>
      <c r="T18" s="105"/>
    </row>
    <row r="19" spans="1:20" outlineLevel="1" x14ac:dyDescent="0.25">
      <c r="A19" s="9" t="s">
        <v>34</v>
      </c>
      <c r="B19" s="15" t="s">
        <v>35</v>
      </c>
      <c r="C19" s="17" t="s">
        <v>36</v>
      </c>
      <c r="D19" s="17" t="s">
        <v>15</v>
      </c>
      <c r="E19" s="70">
        <f t="shared" ref="E19:P19" si="9">E20+E21+E22+E23+E24</f>
        <v>49171.221755789993</v>
      </c>
      <c r="F19" s="70">
        <f t="shared" si="9"/>
        <v>11160.62783825</v>
      </c>
      <c r="G19" s="70">
        <f t="shared" si="9"/>
        <v>5819.0006840399992</v>
      </c>
      <c r="H19" s="70">
        <f t="shared" si="9"/>
        <v>3427.6011434900001</v>
      </c>
      <c r="I19" s="70">
        <f t="shared" si="9"/>
        <v>2493.4224749499995</v>
      </c>
      <c r="J19" s="70">
        <f t="shared" si="9"/>
        <v>1796.5377766500001</v>
      </c>
      <c r="K19" s="70">
        <f t="shared" si="9"/>
        <v>2348.0405941700001</v>
      </c>
      <c r="L19" s="70">
        <f t="shared" si="9"/>
        <v>1625.82613416</v>
      </c>
      <c r="M19" s="70">
        <f t="shared" si="9"/>
        <v>1090.37434734</v>
      </c>
      <c r="N19" s="70">
        <f t="shared" si="9"/>
        <v>1176.3531774200001</v>
      </c>
      <c r="O19" s="70">
        <f t="shared" si="9"/>
        <v>24225.063357420004</v>
      </c>
      <c r="P19" s="70">
        <f t="shared" si="9"/>
        <v>114849.46301453</v>
      </c>
      <c r="Q19" s="70">
        <f t="shared" si="8"/>
        <v>219183.53229820999</v>
      </c>
      <c r="S19" s="14"/>
      <c r="T19" s="105"/>
    </row>
    <row r="20" spans="1:20" outlineLevel="1" x14ac:dyDescent="0.25">
      <c r="A20" s="9" t="s">
        <v>37</v>
      </c>
      <c r="B20" s="9" t="s">
        <v>38</v>
      </c>
      <c r="C20" s="19" t="s">
        <v>39</v>
      </c>
      <c r="D20" s="19" t="s">
        <v>15</v>
      </c>
      <c r="E20" s="70">
        <v>3892.0819879999999</v>
      </c>
      <c r="F20" s="70">
        <v>446.19064900000001</v>
      </c>
      <c r="G20" s="70">
        <v>228.57739599999999</v>
      </c>
      <c r="H20" s="70">
        <v>56.884211999999998</v>
      </c>
      <c r="I20" s="70">
        <v>13.205901000000001</v>
      </c>
      <c r="J20" s="70">
        <v>83.207130000000006</v>
      </c>
      <c r="K20" s="70">
        <v>105.193055</v>
      </c>
      <c r="L20" s="70">
        <v>95.340235000000007</v>
      </c>
      <c r="M20" s="70">
        <v>101.25595199999999</v>
      </c>
      <c r="N20" s="70">
        <v>99.545860000000005</v>
      </c>
      <c r="O20" s="70">
        <v>40.878700000000002</v>
      </c>
      <c r="P20" s="70">
        <v>43.871991000000001</v>
      </c>
      <c r="Q20" s="70">
        <f t="shared" si="8"/>
        <v>5206.2330689999999</v>
      </c>
      <c r="S20" s="14"/>
      <c r="T20" s="105"/>
    </row>
    <row r="21" spans="1:20" outlineLevel="1" x14ac:dyDescent="0.25">
      <c r="A21" s="9" t="s">
        <v>40</v>
      </c>
      <c r="B21" s="9" t="s">
        <v>41</v>
      </c>
      <c r="C21" s="19" t="s">
        <v>42</v>
      </c>
      <c r="D21" s="19" t="s">
        <v>15</v>
      </c>
      <c r="E21" s="70">
        <v>45279.139767789995</v>
      </c>
      <c r="F21" s="70">
        <v>10714.43718925</v>
      </c>
      <c r="G21" s="70">
        <v>5590.4232880399995</v>
      </c>
      <c r="H21" s="70">
        <v>3370.7169314900002</v>
      </c>
      <c r="I21" s="70">
        <v>2480.2165739499997</v>
      </c>
      <c r="J21" s="70">
        <v>1713.3306466500001</v>
      </c>
      <c r="K21" s="70">
        <v>2242.8475391699999</v>
      </c>
      <c r="L21" s="70">
        <v>1530.4858991599999</v>
      </c>
      <c r="M21" s="70">
        <v>989.11839533999989</v>
      </c>
      <c r="N21" s="70">
        <v>1076.8073174200001</v>
      </c>
      <c r="O21" s="70">
        <v>24184.184657420003</v>
      </c>
      <c r="P21" s="70">
        <v>114805.59102353</v>
      </c>
      <c r="Q21" s="70">
        <f t="shared" si="8"/>
        <v>213977.29922921001</v>
      </c>
      <c r="S21" s="14"/>
      <c r="T21" s="105"/>
    </row>
    <row r="22" spans="1:20" outlineLevel="1" x14ac:dyDescent="0.25">
      <c r="A22" s="9" t="s">
        <v>43</v>
      </c>
      <c r="B22" s="9" t="s">
        <v>44</v>
      </c>
      <c r="C22" s="19" t="s">
        <v>45</v>
      </c>
      <c r="D22" s="19" t="s">
        <v>15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f t="shared" si="8"/>
        <v>0</v>
      </c>
      <c r="S22" s="14"/>
      <c r="T22" s="105"/>
    </row>
    <row r="23" spans="1:20" outlineLevel="1" x14ac:dyDescent="0.25">
      <c r="A23" s="9" t="s">
        <v>46</v>
      </c>
      <c r="B23" s="9" t="s">
        <v>47</v>
      </c>
      <c r="C23" s="19" t="s">
        <v>48</v>
      </c>
      <c r="D23" s="19" t="s">
        <v>15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f t="shared" si="8"/>
        <v>0</v>
      </c>
      <c r="S23" s="14"/>
      <c r="T23" s="105"/>
    </row>
    <row r="24" spans="1:20" outlineLevel="1" x14ac:dyDescent="0.25">
      <c r="A24" s="9" t="s">
        <v>49</v>
      </c>
      <c r="B24" s="9" t="s">
        <v>50</v>
      </c>
      <c r="C24" s="19" t="s">
        <v>51</v>
      </c>
      <c r="D24" s="19" t="s">
        <v>15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f t="shared" si="8"/>
        <v>0</v>
      </c>
      <c r="S24" s="14"/>
      <c r="T24" s="105"/>
    </row>
    <row r="25" spans="1:20" outlineLevel="1" x14ac:dyDescent="0.25">
      <c r="A25" s="9" t="s">
        <v>52</v>
      </c>
      <c r="B25" s="15" t="s">
        <v>53</v>
      </c>
      <c r="C25" s="17" t="s">
        <v>54</v>
      </c>
      <c r="D25" s="17" t="s">
        <v>15</v>
      </c>
      <c r="E25" s="70">
        <f>E26+E31+E32+E33+E34+E37</f>
        <v>314695.24205803004</v>
      </c>
      <c r="F25" s="70">
        <f t="shared" ref="F25:N25" si="10">F26+F31+F32+F33+F34+F37</f>
        <v>266754.81246866996</v>
      </c>
      <c r="G25" s="70">
        <f t="shared" si="10"/>
        <v>277553.58079730999</v>
      </c>
      <c r="H25" s="70">
        <f t="shared" si="10"/>
        <v>193696.82456779</v>
      </c>
      <c r="I25" s="70">
        <f t="shared" si="10"/>
        <v>215668.32583029999</v>
      </c>
      <c r="J25" s="70">
        <f t="shared" si="10"/>
        <v>157179.25694431999</v>
      </c>
      <c r="K25" s="70">
        <f t="shared" si="10"/>
        <v>310326.61887076998</v>
      </c>
      <c r="L25" s="70">
        <f t="shared" si="10"/>
        <v>289920.91689292004</v>
      </c>
      <c r="M25" s="70">
        <f t="shared" si="10"/>
        <v>274884.84088505001</v>
      </c>
      <c r="N25" s="70">
        <f t="shared" si="10"/>
        <v>281097.78931095003</v>
      </c>
      <c r="O25" s="70">
        <f t="shared" ref="O25" si="11">O26+O31+O32+O33+O34+O37</f>
        <v>292191.23447575001</v>
      </c>
      <c r="P25" s="70">
        <f>P26+P31+P32+P33+P34+P37</f>
        <v>297758.89111688</v>
      </c>
      <c r="Q25" s="70">
        <f t="shared" si="8"/>
        <v>3171728.3342187395</v>
      </c>
      <c r="S25" s="14"/>
      <c r="T25" s="105"/>
    </row>
    <row r="26" spans="1:20" outlineLevel="1" x14ac:dyDescent="0.25">
      <c r="A26" s="9" t="s">
        <v>55</v>
      </c>
      <c r="B26" s="9" t="s">
        <v>56</v>
      </c>
      <c r="C26" s="19" t="s">
        <v>57</v>
      </c>
      <c r="D26" s="19" t="s">
        <v>15</v>
      </c>
      <c r="E26" s="70">
        <v>215457.00489204001</v>
      </c>
      <c r="F26" s="70">
        <v>196016.04036112997</v>
      </c>
      <c r="G26" s="70">
        <v>213159.28078259999</v>
      </c>
      <c r="H26" s="70">
        <v>118317.52135253999</v>
      </c>
      <c r="I26" s="70">
        <v>172390.28808076997</v>
      </c>
      <c r="J26" s="70">
        <v>128107.97540832999</v>
      </c>
      <c r="K26" s="70">
        <v>222086.71976725</v>
      </c>
      <c r="L26" s="70">
        <v>214023.70671846002</v>
      </c>
      <c r="M26" s="70">
        <v>196948.51182590998</v>
      </c>
      <c r="N26" s="70">
        <v>193951.45327945001</v>
      </c>
      <c r="O26" s="70">
        <v>211189.91340160999</v>
      </c>
      <c r="P26" s="70">
        <v>204910.15301035999</v>
      </c>
      <c r="Q26" s="70">
        <f t="shared" si="8"/>
        <v>2286558.56888045</v>
      </c>
      <c r="S26" s="14"/>
      <c r="T26" s="105"/>
    </row>
    <row r="27" spans="1:20" outlineLevel="1" x14ac:dyDescent="0.25">
      <c r="A27" s="9" t="s">
        <v>58</v>
      </c>
      <c r="B27" s="9" t="s">
        <v>59</v>
      </c>
      <c r="C27" s="20" t="s">
        <v>60</v>
      </c>
      <c r="D27" s="20" t="s">
        <v>15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f t="shared" si="8"/>
        <v>0</v>
      </c>
      <c r="S27" s="14"/>
      <c r="T27" s="105"/>
    </row>
    <row r="28" spans="1:20" outlineLevel="1" x14ac:dyDescent="0.25">
      <c r="A28" s="9" t="s">
        <v>61</v>
      </c>
      <c r="B28" s="9" t="s">
        <v>62</v>
      </c>
      <c r="C28" s="20" t="s">
        <v>63</v>
      </c>
      <c r="D28" s="20" t="s">
        <v>15</v>
      </c>
      <c r="E28" s="70">
        <v>208536.59376404001</v>
      </c>
      <c r="F28" s="70">
        <v>188293.41000442998</v>
      </c>
      <c r="G28" s="70">
        <v>203582.08998006</v>
      </c>
      <c r="H28" s="70">
        <v>111161.16060753999</v>
      </c>
      <c r="I28" s="70">
        <v>163199.24960076998</v>
      </c>
      <c r="J28" s="70">
        <v>119760.92378222999</v>
      </c>
      <c r="K28" s="70">
        <v>214366.92033425</v>
      </c>
      <c r="L28" s="70">
        <v>205975.61550846</v>
      </c>
      <c r="M28" s="70">
        <v>189701.98180273999</v>
      </c>
      <c r="N28" s="70">
        <v>186664.03157845</v>
      </c>
      <c r="O28" s="70">
        <v>203789.29752860998</v>
      </c>
      <c r="P28" s="70">
        <v>198128.28252635998</v>
      </c>
      <c r="Q28" s="70">
        <f t="shared" si="8"/>
        <v>2193159.5570179396</v>
      </c>
      <c r="S28" s="14"/>
      <c r="T28" s="105"/>
    </row>
    <row r="29" spans="1:20" outlineLevel="1" x14ac:dyDescent="0.25">
      <c r="A29" s="9" t="s">
        <v>64</v>
      </c>
      <c r="B29" s="9" t="s">
        <v>65</v>
      </c>
      <c r="C29" s="20" t="s">
        <v>66</v>
      </c>
      <c r="D29" s="20" t="s">
        <v>15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f t="shared" si="8"/>
        <v>0</v>
      </c>
      <c r="S29" s="14"/>
      <c r="T29" s="105"/>
    </row>
    <row r="30" spans="1:20" outlineLevel="1" x14ac:dyDescent="0.25">
      <c r="A30" s="9" t="s">
        <v>67</v>
      </c>
      <c r="B30" s="9" t="s">
        <v>68</v>
      </c>
      <c r="C30" s="20" t="s">
        <v>69</v>
      </c>
      <c r="D30" s="20" t="s">
        <v>15</v>
      </c>
      <c r="E30" s="70">
        <v>6920.4111279999997</v>
      </c>
      <c r="F30" s="70">
        <v>7722.6303566999995</v>
      </c>
      <c r="G30" s="70">
        <v>9577.1908025400007</v>
      </c>
      <c r="H30" s="70">
        <v>7156.360745</v>
      </c>
      <c r="I30" s="70">
        <v>9191.0384799999993</v>
      </c>
      <c r="J30" s="70">
        <v>8347.0516261000012</v>
      </c>
      <c r="K30" s="70">
        <v>7719.7994330000001</v>
      </c>
      <c r="L30" s="70">
        <v>8048.0912099999996</v>
      </c>
      <c r="M30" s="70">
        <v>7246.5300231700003</v>
      </c>
      <c r="N30" s="70">
        <v>7287.4217010000002</v>
      </c>
      <c r="O30" s="70">
        <v>7400.6158729999997</v>
      </c>
      <c r="P30" s="70">
        <v>6781.870484</v>
      </c>
      <c r="Q30" s="70">
        <f t="shared" si="8"/>
        <v>93399.01186251</v>
      </c>
      <c r="S30" s="14"/>
      <c r="T30" s="105"/>
    </row>
    <row r="31" spans="1:20" outlineLevel="1" x14ac:dyDescent="0.25">
      <c r="A31" s="9" t="s">
        <v>70</v>
      </c>
      <c r="B31" s="9" t="s">
        <v>71</v>
      </c>
      <c r="C31" s="19" t="s">
        <v>72</v>
      </c>
      <c r="D31" s="19" t="s">
        <v>15</v>
      </c>
      <c r="E31" s="70">
        <v>99167.235123989987</v>
      </c>
      <c r="F31" s="70">
        <v>70650.021248639998</v>
      </c>
      <c r="G31" s="70">
        <v>64248.964053210002</v>
      </c>
      <c r="H31" s="70">
        <v>75321.071129350006</v>
      </c>
      <c r="I31" s="70">
        <v>43256.717515160002</v>
      </c>
      <c r="J31" s="70">
        <v>29064.805489989998</v>
      </c>
      <c r="K31" s="70">
        <v>87879.195951720001</v>
      </c>
      <c r="L31" s="70">
        <v>75714.927186459987</v>
      </c>
      <c r="M31" s="70">
        <v>77666.517981240002</v>
      </c>
      <c r="N31" s="70">
        <v>86994.159568300005</v>
      </c>
      <c r="O31" s="70">
        <v>80796.270459740001</v>
      </c>
      <c r="P31" s="70">
        <v>92718.871691820008</v>
      </c>
      <c r="Q31" s="70">
        <f t="shared" si="8"/>
        <v>883478.75739961979</v>
      </c>
      <c r="S31" s="14"/>
      <c r="T31" s="105"/>
    </row>
    <row r="32" spans="1:20" outlineLevel="1" x14ac:dyDescent="0.25">
      <c r="A32" s="9" t="s">
        <v>73</v>
      </c>
      <c r="B32" s="9" t="s">
        <v>74</v>
      </c>
      <c r="C32" s="19" t="s">
        <v>75</v>
      </c>
      <c r="D32" s="19" t="s">
        <v>15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f t="shared" si="8"/>
        <v>0</v>
      </c>
      <c r="S32" s="14"/>
      <c r="T32" s="105"/>
    </row>
    <row r="33" spans="1:20" outlineLevel="1" x14ac:dyDescent="0.25">
      <c r="A33" s="9" t="s">
        <v>76</v>
      </c>
      <c r="B33" s="9" t="s">
        <v>77</v>
      </c>
      <c r="C33" s="19" t="s">
        <v>78</v>
      </c>
      <c r="D33" s="19" t="s">
        <v>15</v>
      </c>
      <c r="E33" s="70">
        <v>71.002042000000003</v>
      </c>
      <c r="F33" s="70">
        <v>88.750858900000011</v>
      </c>
      <c r="G33" s="70">
        <v>145.3359615</v>
      </c>
      <c r="H33" s="70">
        <v>58.232085900000001</v>
      </c>
      <c r="I33" s="70">
        <v>21.320234370000001</v>
      </c>
      <c r="J33" s="70">
        <v>6.4760460000000002</v>
      </c>
      <c r="K33" s="70">
        <v>360.7031518</v>
      </c>
      <c r="L33" s="70">
        <v>182.28298799999999</v>
      </c>
      <c r="M33" s="70">
        <v>269.81107789999999</v>
      </c>
      <c r="N33" s="70">
        <v>152.1764632</v>
      </c>
      <c r="O33" s="70">
        <v>205.0506144</v>
      </c>
      <c r="P33" s="70">
        <v>129.86641470000001</v>
      </c>
      <c r="Q33" s="70">
        <f t="shared" si="8"/>
        <v>1691.0079386699999</v>
      </c>
      <c r="S33" s="14"/>
      <c r="T33" s="105"/>
    </row>
    <row r="34" spans="1:20" outlineLevel="1" x14ac:dyDescent="0.25">
      <c r="A34" s="9" t="s">
        <v>79</v>
      </c>
      <c r="B34" s="9" t="s">
        <v>80</v>
      </c>
      <c r="C34" s="19" t="s">
        <v>81</v>
      </c>
      <c r="D34" s="19" t="s">
        <v>15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f t="shared" si="8"/>
        <v>0</v>
      </c>
      <c r="S34" s="14"/>
      <c r="T34" s="105"/>
    </row>
    <row r="35" spans="1:20" outlineLevel="1" x14ac:dyDescent="0.25">
      <c r="A35" s="9" t="s">
        <v>82</v>
      </c>
      <c r="B35" s="9" t="s">
        <v>83</v>
      </c>
      <c r="C35" s="20" t="s">
        <v>84</v>
      </c>
      <c r="D35" s="20" t="s">
        <v>15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f t="shared" si="8"/>
        <v>0</v>
      </c>
      <c r="S35" s="14"/>
      <c r="T35" s="105"/>
    </row>
    <row r="36" spans="1:20" outlineLevel="1" x14ac:dyDescent="0.25">
      <c r="A36" s="9" t="s">
        <v>85</v>
      </c>
      <c r="B36" s="9" t="s">
        <v>86</v>
      </c>
      <c r="C36" s="20" t="s">
        <v>87</v>
      </c>
      <c r="D36" s="20" t="s">
        <v>15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f t="shared" si="8"/>
        <v>0</v>
      </c>
      <c r="S36" s="14"/>
      <c r="T36" s="105"/>
    </row>
    <row r="37" spans="1:20" outlineLevel="1" x14ac:dyDescent="0.25">
      <c r="A37" s="9" t="s">
        <v>88</v>
      </c>
      <c r="B37" s="9" t="s">
        <v>89</v>
      </c>
      <c r="C37" s="19" t="s">
        <v>90</v>
      </c>
      <c r="D37" s="19" t="s">
        <v>15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f t="shared" si="8"/>
        <v>0</v>
      </c>
      <c r="S37" s="14"/>
      <c r="T37" s="105"/>
    </row>
    <row r="38" spans="1:20" outlineLevel="1" x14ac:dyDescent="0.25">
      <c r="A38" s="9" t="s">
        <v>91</v>
      </c>
      <c r="B38" s="15" t="s">
        <v>92</v>
      </c>
      <c r="C38" s="17" t="s">
        <v>93</v>
      </c>
      <c r="D38" s="17" t="s">
        <v>15</v>
      </c>
      <c r="E38" s="70">
        <f t="shared" ref="E38:P38" si="12">E39+E40+E41+E42+E43+E44</f>
        <v>46272.248955699994</v>
      </c>
      <c r="F38" s="70">
        <f t="shared" si="12"/>
        <v>37891.043636609997</v>
      </c>
      <c r="G38" s="70">
        <f t="shared" si="12"/>
        <v>38980.470396609999</v>
      </c>
      <c r="H38" s="70">
        <f t="shared" si="12"/>
        <v>27272.176227399999</v>
      </c>
      <c r="I38" s="70">
        <f t="shared" si="12"/>
        <v>32294.913135530001</v>
      </c>
      <c r="J38" s="70">
        <f t="shared" si="12"/>
        <v>28040.683784090001</v>
      </c>
      <c r="K38" s="70">
        <f t="shared" si="12"/>
        <v>51702.812044700004</v>
      </c>
      <c r="L38" s="70">
        <f t="shared" si="12"/>
        <v>44047.481092900001</v>
      </c>
      <c r="M38" s="70">
        <f t="shared" si="12"/>
        <v>45804.267796170003</v>
      </c>
      <c r="N38" s="70">
        <f t="shared" si="12"/>
        <v>38106.715313829998</v>
      </c>
      <c r="O38" s="70">
        <f t="shared" si="12"/>
        <v>44224.024568550005</v>
      </c>
      <c r="P38" s="70">
        <f t="shared" si="12"/>
        <v>66096.562891900001</v>
      </c>
      <c r="Q38" s="70">
        <f t="shared" si="8"/>
        <v>500733.39984399005</v>
      </c>
      <c r="S38" s="14"/>
      <c r="T38" s="105"/>
    </row>
    <row r="39" spans="1:20" outlineLevel="1" x14ac:dyDescent="0.25">
      <c r="A39" s="9" t="s">
        <v>94</v>
      </c>
      <c r="B39" s="9" t="s">
        <v>95</v>
      </c>
      <c r="C39" s="19" t="s">
        <v>96</v>
      </c>
      <c r="D39" s="19" t="s">
        <v>15</v>
      </c>
      <c r="E39" s="70">
        <v>15831.218831100001</v>
      </c>
      <c r="F39" s="70">
        <v>16266.1691641</v>
      </c>
      <c r="G39" s="70">
        <v>17075.799248709998</v>
      </c>
      <c r="H39" s="70">
        <v>5631.5000265100007</v>
      </c>
      <c r="I39" s="70">
        <v>7224.5766695200009</v>
      </c>
      <c r="J39" s="70">
        <v>4060.3587767399999</v>
      </c>
      <c r="K39" s="70">
        <v>17889.784239429999</v>
      </c>
      <c r="L39" s="70">
        <v>17556.191595520002</v>
      </c>
      <c r="M39" s="70">
        <v>17220.360198369999</v>
      </c>
      <c r="N39" s="70">
        <v>16972.47288103</v>
      </c>
      <c r="O39" s="70">
        <v>18728.57486941</v>
      </c>
      <c r="P39" s="70">
        <v>16677.003569559998</v>
      </c>
      <c r="Q39" s="70">
        <f t="shared" si="8"/>
        <v>171134.01006999999</v>
      </c>
      <c r="S39" s="14"/>
      <c r="T39" s="105"/>
    </row>
    <row r="40" spans="1:20" outlineLevel="1" x14ac:dyDescent="0.25">
      <c r="A40" s="9" t="s">
        <v>97</v>
      </c>
      <c r="B40" s="9" t="s">
        <v>98</v>
      </c>
      <c r="C40" s="19" t="s">
        <v>99</v>
      </c>
      <c r="D40" s="19" t="s">
        <v>15</v>
      </c>
      <c r="E40" s="70">
        <v>461.22366048999999</v>
      </c>
      <c r="F40" s="70">
        <v>507.08796211999999</v>
      </c>
      <c r="G40" s="70">
        <v>587.42489388000001</v>
      </c>
      <c r="H40" s="70">
        <v>197.96198336</v>
      </c>
      <c r="I40" s="70">
        <v>8.389075E-2</v>
      </c>
      <c r="J40" s="70">
        <v>68.683720140000005</v>
      </c>
      <c r="K40" s="70">
        <v>446.27321519999998</v>
      </c>
      <c r="L40" s="70">
        <v>493.29477795999998</v>
      </c>
      <c r="M40" s="70">
        <v>571.02566895000007</v>
      </c>
      <c r="N40" s="70">
        <v>550.23344975999998</v>
      </c>
      <c r="O40" s="70">
        <v>497.54405269</v>
      </c>
      <c r="P40" s="70">
        <v>461.47463222000005</v>
      </c>
      <c r="Q40" s="70">
        <f t="shared" si="8"/>
        <v>4842.3119075200002</v>
      </c>
      <c r="S40" s="14"/>
      <c r="T40" s="105"/>
    </row>
    <row r="41" spans="1:20" outlineLevel="1" x14ac:dyDescent="0.25">
      <c r="A41" s="9" t="s">
        <v>100</v>
      </c>
      <c r="B41" s="9" t="s">
        <v>101</v>
      </c>
      <c r="C41" s="19" t="s">
        <v>102</v>
      </c>
      <c r="D41" s="19" t="s">
        <v>15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f t="shared" si="8"/>
        <v>0</v>
      </c>
      <c r="S41" s="14"/>
      <c r="T41" s="105"/>
    </row>
    <row r="42" spans="1:20" outlineLevel="1" x14ac:dyDescent="0.25">
      <c r="A42" s="9" t="s">
        <v>103</v>
      </c>
      <c r="B42" s="9" t="s">
        <v>104</v>
      </c>
      <c r="C42" s="19" t="s">
        <v>105</v>
      </c>
      <c r="D42" s="19" t="s">
        <v>15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f t="shared" si="8"/>
        <v>0</v>
      </c>
      <c r="S42" s="14"/>
      <c r="T42" s="105"/>
    </row>
    <row r="43" spans="1:20" outlineLevel="1" x14ac:dyDescent="0.25">
      <c r="A43" s="9" t="s">
        <v>106</v>
      </c>
      <c r="B43" s="9" t="s">
        <v>107</v>
      </c>
      <c r="C43" s="19" t="s">
        <v>108</v>
      </c>
      <c r="D43" s="19" t="s">
        <v>15</v>
      </c>
      <c r="E43" s="70">
        <v>24078.270971189999</v>
      </c>
      <c r="F43" s="70">
        <v>16968.305492359999</v>
      </c>
      <c r="G43" s="70">
        <v>15283.922675670001</v>
      </c>
      <c r="H43" s="70">
        <v>15130.15763156</v>
      </c>
      <c r="I43" s="70">
        <v>20273.947778490001</v>
      </c>
      <c r="J43" s="70">
        <v>18964.939738770001</v>
      </c>
      <c r="K43" s="70">
        <v>28253.6197268</v>
      </c>
      <c r="L43" s="70">
        <v>19564.684795820001</v>
      </c>
      <c r="M43" s="70">
        <v>24256.66326863</v>
      </c>
      <c r="N43" s="70">
        <v>17042.05783509</v>
      </c>
      <c r="O43" s="70">
        <v>20416.101663150002</v>
      </c>
      <c r="P43" s="70">
        <v>24577.728476740001</v>
      </c>
      <c r="Q43" s="70">
        <f t="shared" si="8"/>
        <v>244810.40005427002</v>
      </c>
      <c r="S43" s="14"/>
      <c r="T43" s="105"/>
    </row>
    <row r="44" spans="1:20" outlineLevel="1" x14ac:dyDescent="0.25">
      <c r="A44" s="9" t="s">
        <v>109</v>
      </c>
      <c r="B44" s="9" t="s">
        <v>110</v>
      </c>
      <c r="C44" s="19" t="s">
        <v>111</v>
      </c>
      <c r="D44" s="19" t="s">
        <v>15</v>
      </c>
      <c r="E44" s="70">
        <v>5901.5354929200003</v>
      </c>
      <c r="F44" s="70">
        <v>4149.4810180300001</v>
      </c>
      <c r="G44" s="70">
        <v>6033.3235783500004</v>
      </c>
      <c r="H44" s="70">
        <v>6312.55658597</v>
      </c>
      <c r="I44" s="70">
        <v>4796.3047967700004</v>
      </c>
      <c r="J44" s="70">
        <v>4946.7015484399999</v>
      </c>
      <c r="K44" s="70">
        <v>5113.1348632700001</v>
      </c>
      <c r="L44" s="70">
        <v>6433.3099236000007</v>
      </c>
      <c r="M44" s="70">
        <v>3756.2186602199999</v>
      </c>
      <c r="N44" s="70">
        <v>3541.9511479499997</v>
      </c>
      <c r="O44" s="70">
        <v>4581.8039833000003</v>
      </c>
      <c r="P44" s="70">
        <v>24380.356213380001</v>
      </c>
      <c r="Q44" s="70">
        <f t="shared" si="8"/>
        <v>79946.677812200011</v>
      </c>
      <c r="S44" s="14"/>
      <c r="T44" s="105"/>
    </row>
    <row r="45" spans="1:20" outlineLevel="1" x14ac:dyDescent="0.25">
      <c r="A45" s="9" t="s">
        <v>112</v>
      </c>
      <c r="B45" s="15" t="s">
        <v>113</v>
      </c>
      <c r="C45" s="17" t="s">
        <v>389</v>
      </c>
      <c r="D45" s="17" t="s">
        <v>15</v>
      </c>
      <c r="E45" s="70">
        <v>3007.7608199299998</v>
      </c>
      <c r="F45" s="70">
        <v>5051.5425603000003</v>
      </c>
      <c r="G45" s="70">
        <v>4675.9064781300003</v>
      </c>
      <c r="H45" s="70">
        <v>19669.7083078</v>
      </c>
      <c r="I45" s="70">
        <v>16491.389284320001</v>
      </c>
      <c r="J45" s="70">
        <v>141419.94911931999</v>
      </c>
      <c r="K45" s="70">
        <v>16398.050159670001</v>
      </c>
      <c r="L45" s="70">
        <v>4550.4501760100002</v>
      </c>
      <c r="M45" s="70">
        <v>4940.43898429</v>
      </c>
      <c r="N45" s="70">
        <v>4405.4673293400001</v>
      </c>
      <c r="O45" s="70">
        <v>4731.4720103</v>
      </c>
      <c r="P45" s="70">
        <v>7106.7526624600005</v>
      </c>
      <c r="Q45" s="70">
        <f>SUM(E45:P45)</f>
        <v>232448.88789186999</v>
      </c>
      <c r="S45" s="14"/>
      <c r="T45" s="105"/>
    </row>
    <row r="46" spans="1:20" x14ac:dyDescent="0.25">
      <c r="A46" s="9" t="s">
        <v>114</v>
      </c>
      <c r="B46" s="15" t="s">
        <v>115</v>
      </c>
      <c r="C46" s="16" t="s">
        <v>116</v>
      </c>
      <c r="D46" s="16" t="s">
        <v>15</v>
      </c>
      <c r="E46" s="69">
        <v>40468.302613489999</v>
      </c>
      <c r="F46" s="69">
        <v>39597.328887150004</v>
      </c>
      <c r="G46" s="69">
        <v>42286.554731839999</v>
      </c>
      <c r="H46" s="69">
        <v>29865.160470589999</v>
      </c>
      <c r="I46" s="69">
        <v>54598.497908129997</v>
      </c>
      <c r="J46" s="69">
        <v>47833.46499357</v>
      </c>
      <c r="K46" s="69">
        <v>43464.741301490001</v>
      </c>
      <c r="L46" s="69">
        <v>38387.24666972</v>
      </c>
      <c r="M46" s="69">
        <v>45344.065263349999</v>
      </c>
      <c r="N46" s="69">
        <v>45297.310103360003</v>
      </c>
      <c r="O46" s="69">
        <v>43173.071423889996</v>
      </c>
      <c r="P46" s="69">
        <v>45415.842544120002</v>
      </c>
      <c r="Q46" s="69">
        <f t="shared" si="8"/>
        <v>515731.58691069996</v>
      </c>
      <c r="S46" s="14"/>
      <c r="T46" s="105"/>
    </row>
    <row r="47" spans="1:20" x14ac:dyDescent="0.25">
      <c r="A47" s="9" t="s">
        <v>117</v>
      </c>
      <c r="B47" s="15" t="s">
        <v>118</v>
      </c>
      <c r="C47" s="16" t="s">
        <v>119</v>
      </c>
      <c r="D47" s="16" t="s">
        <v>15</v>
      </c>
      <c r="E47" s="71">
        <f>E48+E51+E54</f>
        <v>302.90757709000002</v>
      </c>
      <c r="F47" s="71">
        <f t="shared" ref="F47:P47" si="13">F48+F51+F54</f>
        <v>499.98509952999996</v>
      </c>
      <c r="G47" s="71">
        <f t="shared" si="13"/>
        <v>470.79237861000001</v>
      </c>
      <c r="H47" s="71">
        <f t="shared" si="13"/>
        <v>285.34549226999997</v>
      </c>
      <c r="I47" s="71">
        <f t="shared" si="13"/>
        <v>883.84116573000006</v>
      </c>
      <c r="J47" s="71">
        <f t="shared" si="13"/>
        <v>246.70305613999997</v>
      </c>
      <c r="K47" s="71">
        <f t="shared" si="13"/>
        <v>1363.3580741100002</v>
      </c>
      <c r="L47" s="71">
        <f t="shared" si="13"/>
        <v>187782.59266083999</v>
      </c>
      <c r="M47" s="71">
        <f t="shared" si="13"/>
        <v>15843.59641258</v>
      </c>
      <c r="N47" s="71">
        <f t="shared" si="13"/>
        <v>624.19720519000009</v>
      </c>
      <c r="O47" s="71">
        <f t="shared" si="13"/>
        <v>513.06752276999998</v>
      </c>
      <c r="P47" s="71">
        <f t="shared" si="13"/>
        <v>12569.435571290001</v>
      </c>
      <c r="Q47" s="71">
        <f t="shared" si="8"/>
        <v>221385.82221614997</v>
      </c>
      <c r="S47" s="14"/>
      <c r="T47" s="105"/>
    </row>
    <row r="48" spans="1:20" outlineLevel="1" x14ac:dyDescent="0.25">
      <c r="A48" s="9"/>
      <c r="B48" s="15" t="s">
        <v>365</v>
      </c>
      <c r="C48" s="16" t="s">
        <v>377</v>
      </c>
      <c r="D48" s="16"/>
      <c r="E48" s="71">
        <f>E49+E50</f>
        <v>0</v>
      </c>
      <c r="F48" s="71">
        <f t="shared" ref="F48" si="14">F49+F50</f>
        <v>0</v>
      </c>
      <c r="G48" s="71">
        <f t="shared" ref="G48" si="15">G49+G50</f>
        <v>0</v>
      </c>
      <c r="H48" s="71">
        <f t="shared" ref="H48" si="16">H49+H50</f>
        <v>0</v>
      </c>
      <c r="I48" s="71">
        <f t="shared" ref="I48" si="17">I49+I50</f>
        <v>0</v>
      </c>
      <c r="J48" s="71">
        <f t="shared" ref="J48" si="18">J49+J50</f>
        <v>0</v>
      </c>
      <c r="K48" s="71">
        <f t="shared" ref="K48" si="19">K49+K50</f>
        <v>0</v>
      </c>
      <c r="L48" s="71">
        <f t="shared" ref="L48" si="20">L49+L50</f>
        <v>0</v>
      </c>
      <c r="M48" s="71">
        <f t="shared" ref="M48" si="21">M49+M50</f>
        <v>0</v>
      </c>
      <c r="N48" s="71">
        <f t="shared" ref="N48" si="22">N49+N50</f>
        <v>0</v>
      </c>
      <c r="O48" s="71">
        <v>0</v>
      </c>
      <c r="P48" s="71">
        <f>P49+P50</f>
        <v>0</v>
      </c>
      <c r="Q48" s="71">
        <f t="shared" si="8"/>
        <v>0</v>
      </c>
      <c r="S48" s="14"/>
      <c r="T48" s="105"/>
    </row>
    <row r="49" spans="1:20" outlineLevel="1" x14ac:dyDescent="0.25">
      <c r="A49" s="9"/>
      <c r="B49" s="9" t="s">
        <v>366</v>
      </c>
      <c r="C49" s="8" t="s">
        <v>307</v>
      </c>
      <c r="D49" s="16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f t="shared" ref="Q49:Q56" si="23">SUM(E49:P49)</f>
        <v>0</v>
      </c>
      <c r="S49" s="14"/>
      <c r="T49" s="105"/>
    </row>
    <row r="50" spans="1:20" outlineLevel="1" x14ac:dyDescent="0.25">
      <c r="A50" s="9"/>
      <c r="B50" s="9" t="s">
        <v>367</v>
      </c>
      <c r="C50" s="8" t="s">
        <v>310</v>
      </c>
      <c r="D50" s="16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f t="shared" si="23"/>
        <v>0</v>
      </c>
      <c r="S50" s="14"/>
      <c r="T50" s="105"/>
    </row>
    <row r="51" spans="1:20" outlineLevel="1" x14ac:dyDescent="0.25">
      <c r="A51" s="9"/>
      <c r="B51" s="15" t="s">
        <v>368</v>
      </c>
      <c r="C51" s="16" t="s">
        <v>369</v>
      </c>
      <c r="D51" s="16"/>
      <c r="E51" s="71">
        <f>E52+E53</f>
        <v>0</v>
      </c>
      <c r="F51" s="71">
        <f t="shared" ref="F51" si="24">F52+F53</f>
        <v>0</v>
      </c>
      <c r="G51" s="71">
        <f t="shared" ref="G51" si="25">G52+G53</f>
        <v>0</v>
      </c>
      <c r="H51" s="71">
        <f t="shared" ref="H51" si="26">H52+H53</f>
        <v>0</v>
      </c>
      <c r="I51" s="71">
        <f t="shared" ref="I51" si="27">I52+I53</f>
        <v>0</v>
      </c>
      <c r="J51" s="71">
        <f t="shared" ref="J51" si="28">J52+J53</f>
        <v>0</v>
      </c>
      <c r="K51" s="71">
        <f t="shared" ref="K51" si="29">K52+K53</f>
        <v>0</v>
      </c>
      <c r="L51" s="71">
        <f t="shared" ref="L51" si="30">L52+L53</f>
        <v>0</v>
      </c>
      <c r="M51" s="71">
        <f t="shared" ref="M51" si="31">M52+M53</f>
        <v>0</v>
      </c>
      <c r="N51" s="71">
        <f t="shared" ref="N51" si="32">N52+N53</f>
        <v>0</v>
      </c>
      <c r="O51" s="71">
        <v>0</v>
      </c>
      <c r="P51" s="71">
        <f>P52+P53</f>
        <v>0</v>
      </c>
      <c r="Q51" s="71">
        <f t="shared" ref="Q51" si="33">SUM(E51:P51)</f>
        <v>0</v>
      </c>
      <c r="S51" s="14"/>
      <c r="T51" s="105"/>
    </row>
    <row r="52" spans="1:20" outlineLevel="1" x14ac:dyDescent="0.25">
      <c r="A52" s="9"/>
      <c r="B52" s="9" t="s">
        <v>370</v>
      </c>
      <c r="C52" s="8" t="s">
        <v>176</v>
      </c>
      <c r="D52" s="16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f t="shared" si="23"/>
        <v>0</v>
      </c>
      <c r="S52" s="14"/>
      <c r="T52" s="105"/>
    </row>
    <row r="53" spans="1:20" outlineLevel="1" x14ac:dyDescent="0.25">
      <c r="A53" s="9"/>
      <c r="B53" s="9" t="s">
        <v>371</v>
      </c>
      <c r="C53" s="8" t="s">
        <v>372</v>
      </c>
      <c r="D53" s="16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f t="shared" si="23"/>
        <v>0</v>
      </c>
      <c r="S53" s="14"/>
      <c r="T53" s="105"/>
    </row>
    <row r="54" spans="1:20" outlineLevel="1" x14ac:dyDescent="0.25">
      <c r="A54" s="9"/>
      <c r="B54" s="15" t="s">
        <v>373</v>
      </c>
      <c r="C54" s="16" t="s">
        <v>378</v>
      </c>
      <c r="D54" s="16"/>
      <c r="E54" s="71">
        <f>E55+E56</f>
        <v>302.90757709000002</v>
      </c>
      <c r="F54" s="71">
        <f t="shared" ref="F54:O54" si="34">F55+F56</f>
        <v>499.98509952999996</v>
      </c>
      <c r="G54" s="71">
        <f t="shared" si="34"/>
        <v>470.79237861000001</v>
      </c>
      <c r="H54" s="71">
        <f t="shared" si="34"/>
        <v>285.34549226999997</v>
      </c>
      <c r="I54" s="71">
        <f t="shared" si="34"/>
        <v>883.84116573000006</v>
      </c>
      <c r="J54" s="71">
        <f t="shared" si="34"/>
        <v>246.70305613999997</v>
      </c>
      <c r="K54" s="71">
        <f t="shared" si="34"/>
        <v>1363.3580741100002</v>
      </c>
      <c r="L54" s="71">
        <f t="shared" si="34"/>
        <v>187782.59266083999</v>
      </c>
      <c r="M54" s="71">
        <f t="shared" si="34"/>
        <v>15843.59641258</v>
      </c>
      <c r="N54" s="71">
        <f t="shared" si="34"/>
        <v>624.19720519000009</v>
      </c>
      <c r="O54" s="71">
        <f t="shared" si="34"/>
        <v>513.06752276999998</v>
      </c>
      <c r="P54" s="71">
        <f>P55+P56</f>
        <v>12569.435571290001</v>
      </c>
      <c r="Q54" s="71">
        <f t="shared" si="23"/>
        <v>221385.82221614997</v>
      </c>
      <c r="S54" s="14"/>
      <c r="T54" s="105"/>
    </row>
    <row r="55" spans="1:20" outlineLevel="1" x14ac:dyDescent="0.25">
      <c r="A55" s="9"/>
      <c r="B55" s="9" t="s">
        <v>374</v>
      </c>
      <c r="C55" s="8" t="s">
        <v>387</v>
      </c>
      <c r="D55" s="16"/>
      <c r="E55" s="70">
        <v>302.90757709000002</v>
      </c>
      <c r="F55" s="70">
        <v>499.98509952999996</v>
      </c>
      <c r="G55" s="70">
        <v>470.79237861000001</v>
      </c>
      <c r="H55" s="70">
        <v>285.34549226999997</v>
      </c>
      <c r="I55" s="70">
        <v>883.84116573000006</v>
      </c>
      <c r="J55" s="70">
        <v>246.70305613999997</v>
      </c>
      <c r="K55" s="70">
        <v>1363.3580741100002</v>
      </c>
      <c r="L55" s="70">
        <v>187782.59266083999</v>
      </c>
      <c r="M55" s="70">
        <v>15843.59641258</v>
      </c>
      <c r="N55" s="70">
        <v>624.19720519000009</v>
      </c>
      <c r="O55" s="70">
        <v>513.06752276999998</v>
      </c>
      <c r="P55" s="70">
        <v>12569.435571290001</v>
      </c>
      <c r="Q55" s="70">
        <f t="shared" si="23"/>
        <v>221385.82221614997</v>
      </c>
      <c r="S55" s="14"/>
      <c r="T55" s="105"/>
    </row>
    <row r="56" spans="1:20" outlineLevel="1" x14ac:dyDescent="0.25">
      <c r="A56" s="9"/>
      <c r="B56" s="9" t="s">
        <v>375</v>
      </c>
      <c r="C56" s="8" t="s">
        <v>376</v>
      </c>
      <c r="D56" s="16"/>
      <c r="E56" s="70">
        <v>0</v>
      </c>
      <c r="F56" s="70"/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f t="shared" si="23"/>
        <v>0</v>
      </c>
      <c r="S56" s="14"/>
      <c r="T56" s="105"/>
    </row>
    <row r="57" spans="1:20" x14ac:dyDescent="0.25">
      <c r="A57" s="9" t="s">
        <v>120</v>
      </c>
      <c r="B57" s="15" t="s">
        <v>121</v>
      </c>
      <c r="C57" s="16" t="s">
        <v>122</v>
      </c>
      <c r="D57" s="16" t="s">
        <v>15</v>
      </c>
      <c r="E57" s="69">
        <f t="shared" ref="E57:J57" si="35">E58+E68+E73+E74+E77</f>
        <v>27780.83199486</v>
      </c>
      <c r="F57" s="69">
        <f t="shared" si="35"/>
        <v>14203.154380240001</v>
      </c>
      <c r="G57" s="69">
        <f t="shared" si="35"/>
        <v>34623.736174350008</v>
      </c>
      <c r="H57" s="69">
        <f t="shared" si="35"/>
        <v>52328.374175490004</v>
      </c>
      <c r="I57" s="69">
        <f t="shared" si="35"/>
        <v>60920.100626480009</v>
      </c>
      <c r="J57" s="69">
        <f t="shared" si="35"/>
        <v>26525.11502284</v>
      </c>
      <c r="K57" s="69">
        <f>K58+K68+K73+K74+K77</f>
        <v>13374.382741180001</v>
      </c>
      <c r="L57" s="69">
        <f t="shared" ref="L57:N57" si="36">L58+L68+L73+L74+L77</f>
        <v>5675.1837329200007</v>
      </c>
      <c r="M57" s="69">
        <f t="shared" si="36"/>
        <v>15929.6855294</v>
      </c>
      <c r="N57" s="69">
        <f t="shared" si="36"/>
        <v>8411.8362274699994</v>
      </c>
      <c r="O57" s="69">
        <f t="shared" ref="O57" si="37">O58+O68+O73+O74+O77</f>
        <v>12582.00390435</v>
      </c>
      <c r="P57" s="69">
        <f>P58+P68+P73+P74+P77</f>
        <v>19779.647383340001</v>
      </c>
      <c r="Q57" s="69">
        <f>SUM(E57:P57)</f>
        <v>292134.05189291999</v>
      </c>
      <c r="S57" s="14"/>
      <c r="T57" s="105"/>
    </row>
    <row r="58" spans="1:20" x14ac:dyDescent="0.25">
      <c r="A58" s="9" t="s">
        <v>123</v>
      </c>
      <c r="B58" s="15" t="s">
        <v>124</v>
      </c>
      <c r="C58" s="17" t="s">
        <v>125</v>
      </c>
      <c r="D58" s="17" t="s">
        <v>15</v>
      </c>
      <c r="E58" s="70">
        <f t="shared" ref="E58:P58" si="38">E59+E63+E64+E65+E66+E67</f>
        <v>1509.00635844</v>
      </c>
      <c r="F58" s="70">
        <f t="shared" si="38"/>
        <v>1941.79802997</v>
      </c>
      <c r="G58" s="70">
        <f t="shared" si="38"/>
        <v>18627.678379510002</v>
      </c>
      <c r="H58" s="70">
        <f t="shared" si="38"/>
        <v>1610.9470597100001</v>
      </c>
      <c r="I58" s="70">
        <f t="shared" si="38"/>
        <v>12.36712898</v>
      </c>
      <c r="J58" s="70">
        <f t="shared" si="38"/>
        <v>4643.5696979899994</v>
      </c>
      <c r="K58" s="70">
        <f t="shared" si="38"/>
        <v>1067.02438749</v>
      </c>
      <c r="L58" s="70">
        <f t="shared" si="38"/>
        <v>5.1234265199999998</v>
      </c>
      <c r="M58" s="70">
        <f t="shared" si="38"/>
        <v>4199.1748978400001</v>
      </c>
      <c r="N58" s="70">
        <f t="shared" si="38"/>
        <v>1634.0399197499999</v>
      </c>
      <c r="O58" s="70">
        <f t="shared" ref="O58" si="39">O59+O63+O64+O65+O66+O67</f>
        <v>1492.2116773400001</v>
      </c>
      <c r="P58" s="70">
        <f t="shared" si="38"/>
        <v>1280.09298324</v>
      </c>
      <c r="Q58" s="70">
        <f>SUM(E58:P58)</f>
        <v>38023.03394678</v>
      </c>
      <c r="S58" s="14"/>
      <c r="T58" s="105"/>
    </row>
    <row r="59" spans="1:20" x14ac:dyDescent="0.25">
      <c r="A59" s="9" t="s">
        <v>126</v>
      </c>
      <c r="B59" s="9" t="s">
        <v>127</v>
      </c>
      <c r="C59" s="19" t="s">
        <v>128</v>
      </c>
      <c r="D59" s="19" t="s">
        <v>15</v>
      </c>
      <c r="E59" s="70">
        <f>E60+E61+E62</f>
        <v>4.9429960300000007</v>
      </c>
      <c r="F59" s="70">
        <f t="shared" ref="F59:P59" si="40">F60+F61+F62</f>
        <v>406.78025545999998</v>
      </c>
      <c r="G59" s="70">
        <f t="shared" si="40"/>
        <v>77.121062969999997</v>
      </c>
      <c r="H59" s="70">
        <f t="shared" si="40"/>
        <v>454.45346066000002</v>
      </c>
      <c r="I59" s="70">
        <f t="shared" si="40"/>
        <v>12.36712898</v>
      </c>
      <c r="J59" s="70">
        <f t="shared" si="40"/>
        <v>37.486015939999994</v>
      </c>
      <c r="K59" s="70">
        <f t="shared" si="40"/>
        <v>2.6789321400000001</v>
      </c>
      <c r="L59" s="70">
        <f t="shared" si="40"/>
        <v>4.9787031900000001</v>
      </c>
      <c r="M59" s="70">
        <f t="shared" si="40"/>
        <v>5.97977398</v>
      </c>
      <c r="N59" s="70">
        <f t="shared" si="40"/>
        <v>8.0824315300000009</v>
      </c>
      <c r="O59" s="70">
        <f t="shared" ref="O59" si="41">O60+O61+O62</f>
        <v>3.2238378399999998</v>
      </c>
      <c r="P59" s="70">
        <f t="shared" si="40"/>
        <v>19.455249739999999</v>
      </c>
      <c r="Q59" s="70">
        <f t="shared" si="8"/>
        <v>1037.54984846</v>
      </c>
      <c r="S59" s="14"/>
      <c r="T59" s="105"/>
    </row>
    <row r="60" spans="1:20" x14ac:dyDescent="0.25">
      <c r="A60" s="9" t="s">
        <v>129</v>
      </c>
      <c r="B60" s="9" t="s">
        <v>130</v>
      </c>
      <c r="C60" s="20" t="s">
        <v>131</v>
      </c>
      <c r="D60" s="20" t="s">
        <v>15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f t="shared" si="8"/>
        <v>0</v>
      </c>
      <c r="S60" s="14"/>
      <c r="T60" s="105"/>
    </row>
    <row r="61" spans="1:20" x14ac:dyDescent="0.25">
      <c r="A61" s="9" t="s">
        <v>132</v>
      </c>
      <c r="B61" s="9" t="s">
        <v>133</v>
      </c>
      <c r="C61" s="20" t="s">
        <v>134</v>
      </c>
      <c r="D61" s="20" t="s">
        <v>15</v>
      </c>
      <c r="E61" s="70">
        <v>4.9429960300000007</v>
      </c>
      <c r="F61" s="70">
        <v>406.78025545999998</v>
      </c>
      <c r="G61" s="70">
        <v>77.121062969999997</v>
      </c>
      <c r="H61" s="70">
        <v>454.45346066000002</v>
      </c>
      <c r="I61" s="70">
        <v>12.36712898</v>
      </c>
      <c r="J61" s="70">
        <v>37.486015939999994</v>
      </c>
      <c r="K61" s="70">
        <v>2.6789321400000001</v>
      </c>
      <c r="L61" s="70">
        <v>4.9787031900000001</v>
      </c>
      <c r="M61" s="70">
        <v>5.97977398</v>
      </c>
      <c r="N61" s="70">
        <v>8.0824315300000009</v>
      </c>
      <c r="O61" s="70">
        <v>3.2238378399999998</v>
      </c>
      <c r="P61" s="70">
        <v>19.455249739999999</v>
      </c>
      <c r="Q61" s="70">
        <f t="shared" si="8"/>
        <v>1037.54984846</v>
      </c>
      <c r="S61" s="14"/>
      <c r="T61" s="105"/>
    </row>
    <row r="62" spans="1:20" x14ac:dyDescent="0.25">
      <c r="A62" s="9" t="s">
        <v>135</v>
      </c>
      <c r="B62" s="9" t="s">
        <v>136</v>
      </c>
      <c r="C62" s="20" t="s">
        <v>137</v>
      </c>
      <c r="D62" s="20" t="s">
        <v>15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f t="shared" si="8"/>
        <v>0</v>
      </c>
      <c r="S62" s="14"/>
      <c r="T62" s="105"/>
    </row>
    <row r="63" spans="1:20" x14ac:dyDescent="0.25">
      <c r="A63" s="9" t="s">
        <v>138</v>
      </c>
      <c r="B63" s="9" t="s">
        <v>139</v>
      </c>
      <c r="C63" s="19" t="s">
        <v>140</v>
      </c>
      <c r="D63" s="19" t="s">
        <v>15</v>
      </c>
      <c r="E63" s="70">
        <v>0</v>
      </c>
      <c r="F63" s="70">
        <v>0</v>
      </c>
      <c r="G63" s="70">
        <v>16668.061882000002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1184.7028089999999</v>
      </c>
      <c r="N63" s="70">
        <v>0</v>
      </c>
      <c r="O63" s="70">
        <v>0</v>
      </c>
      <c r="P63" s="70">
        <v>0</v>
      </c>
      <c r="Q63" s="70">
        <f t="shared" si="8"/>
        <v>17852.764691</v>
      </c>
      <c r="S63" s="14"/>
      <c r="T63" s="105"/>
    </row>
    <row r="64" spans="1:20" x14ac:dyDescent="0.25">
      <c r="A64" s="9" t="s">
        <v>141</v>
      </c>
      <c r="B64" s="9" t="s">
        <v>142</v>
      </c>
      <c r="C64" s="19" t="s">
        <v>143</v>
      </c>
      <c r="D64" s="19" t="s">
        <v>15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f t="shared" si="8"/>
        <v>0</v>
      </c>
      <c r="S64" s="14"/>
      <c r="T64" s="105"/>
    </row>
    <row r="65" spans="1:20" x14ac:dyDescent="0.25">
      <c r="A65" s="9" t="s">
        <v>144</v>
      </c>
      <c r="B65" s="9" t="s">
        <v>145</v>
      </c>
      <c r="C65" s="19" t="s">
        <v>146</v>
      </c>
      <c r="D65" s="19" t="s">
        <v>15</v>
      </c>
      <c r="E65" s="70">
        <v>1504.0633624100001</v>
      </c>
      <c r="F65" s="70">
        <v>1535.01777451</v>
      </c>
      <c r="G65" s="70">
        <v>1882.4954345399999</v>
      </c>
      <c r="H65" s="70">
        <v>1156.4935990500001</v>
      </c>
      <c r="I65" s="70">
        <v>0</v>
      </c>
      <c r="J65" s="70">
        <v>4606.0836820499999</v>
      </c>
      <c r="K65" s="70">
        <v>1064.3454553500001</v>
      </c>
      <c r="L65" s="70">
        <v>0.14472332999999998</v>
      </c>
      <c r="M65" s="70">
        <v>3008.4923148600001</v>
      </c>
      <c r="N65" s="70">
        <v>1625.95748822</v>
      </c>
      <c r="O65" s="70">
        <v>1488.9878395000001</v>
      </c>
      <c r="P65" s="70">
        <v>1260.6377335</v>
      </c>
      <c r="Q65" s="70">
        <f t="shared" si="8"/>
        <v>19132.719407320001</v>
      </c>
      <c r="S65" s="14"/>
      <c r="T65" s="105"/>
    </row>
    <row r="66" spans="1:20" x14ac:dyDescent="0.25">
      <c r="A66" s="9" t="s">
        <v>147</v>
      </c>
      <c r="B66" s="9" t="s">
        <v>148</v>
      </c>
      <c r="C66" s="19" t="s">
        <v>149</v>
      </c>
      <c r="D66" s="19" t="s">
        <v>15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f t="shared" si="8"/>
        <v>0</v>
      </c>
      <c r="S66" s="14"/>
      <c r="T66" s="105"/>
    </row>
    <row r="67" spans="1:20" x14ac:dyDescent="0.25">
      <c r="A67" s="9" t="s">
        <v>150</v>
      </c>
      <c r="B67" s="9" t="s">
        <v>151</v>
      </c>
      <c r="C67" s="19" t="s">
        <v>152</v>
      </c>
      <c r="D67" s="19" t="s">
        <v>15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f t="shared" si="8"/>
        <v>0</v>
      </c>
      <c r="S67" s="14"/>
      <c r="T67" s="105"/>
    </row>
    <row r="68" spans="1:20" x14ac:dyDescent="0.25">
      <c r="A68" s="9" t="s">
        <v>153</v>
      </c>
      <c r="B68" s="15" t="s">
        <v>154</v>
      </c>
      <c r="C68" s="17" t="s">
        <v>155</v>
      </c>
      <c r="D68" s="17" t="s">
        <v>15</v>
      </c>
      <c r="E68" s="70">
        <f t="shared" ref="E68:P68" si="42">E69+E70+E71+E72</f>
        <v>21028.149042839999</v>
      </c>
      <c r="F68" s="70">
        <f t="shared" si="42"/>
        <v>8010.2879037600005</v>
      </c>
      <c r="G68" s="70">
        <f t="shared" si="42"/>
        <v>4702.2437294900001</v>
      </c>
      <c r="H68" s="70">
        <f t="shared" si="42"/>
        <v>3740.8832341000002</v>
      </c>
      <c r="I68" s="70">
        <f t="shared" si="42"/>
        <v>4332.6429665400001</v>
      </c>
      <c r="J68" s="70">
        <f t="shared" si="42"/>
        <v>5423.7735620399999</v>
      </c>
      <c r="K68" s="70">
        <f t="shared" si="42"/>
        <v>7019.7277051300007</v>
      </c>
      <c r="L68" s="70">
        <f t="shared" si="42"/>
        <v>2470.0812413500003</v>
      </c>
      <c r="M68" s="70">
        <f t="shared" si="42"/>
        <v>5966.4358875099997</v>
      </c>
      <c r="N68" s="70">
        <f t="shared" si="42"/>
        <v>3604.6183874599997</v>
      </c>
      <c r="O68" s="70">
        <f t="shared" si="42"/>
        <v>6710.7074598800009</v>
      </c>
      <c r="P68" s="70">
        <f t="shared" si="42"/>
        <v>8618.6573275400006</v>
      </c>
      <c r="Q68" s="70">
        <f t="shared" ref="Q68:Q81" si="43">SUM(E68:P68)</f>
        <v>81628.208447640005</v>
      </c>
      <c r="S68" s="14"/>
      <c r="T68" s="105"/>
    </row>
    <row r="69" spans="1:20" x14ac:dyDescent="0.25">
      <c r="A69" s="9" t="s">
        <v>156</v>
      </c>
      <c r="B69" s="9" t="s">
        <v>157</v>
      </c>
      <c r="C69" s="19" t="s">
        <v>158</v>
      </c>
      <c r="D69" s="19" t="s">
        <v>15</v>
      </c>
      <c r="E69" s="70">
        <v>15479.7609847</v>
      </c>
      <c r="F69" s="70">
        <v>5875.7547129000004</v>
      </c>
      <c r="G69" s="70">
        <v>3509.6484502000003</v>
      </c>
      <c r="H69" s="70">
        <v>3482.9194895400001</v>
      </c>
      <c r="I69" s="70">
        <v>3987.5858163400003</v>
      </c>
      <c r="J69" s="70">
        <v>2139.2685624700002</v>
      </c>
      <c r="K69" s="70">
        <v>6235.6790130300005</v>
      </c>
      <c r="L69" s="70">
        <v>2168.7101139000001</v>
      </c>
      <c r="M69" s="70">
        <v>4425.6547703199994</v>
      </c>
      <c r="N69" s="70">
        <v>2705.2976542799997</v>
      </c>
      <c r="O69" s="70">
        <v>5383.0523094300006</v>
      </c>
      <c r="P69" s="70">
        <v>6116.0477277600003</v>
      </c>
      <c r="Q69" s="70">
        <f t="shared" si="43"/>
        <v>61509.379604870002</v>
      </c>
      <c r="S69" s="14"/>
      <c r="T69" s="105"/>
    </row>
    <row r="70" spans="1:20" x14ac:dyDescent="0.25">
      <c r="A70" s="9" t="s">
        <v>159</v>
      </c>
      <c r="B70" s="9" t="s">
        <v>160</v>
      </c>
      <c r="C70" s="19" t="s">
        <v>161</v>
      </c>
      <c r="D70" s="19" t="s">
        <v>15</v>
      </c>
      <c r="E70" s="70">
        <v>5548.3880581400008</v>
      </c>
      <c r="F70" s="70">
        <v>2134.5331908600001</v>
      </c>
      <c r="G70" s="70">
        <v>1192.59527929</v>
      </c>
      <c r="H70" s="70">
        <v>257.96374456000001</v>
      </c>
      <c r="I70" s="70">
        <v>345.05715019999997</v>
      </c>
      <c r="J70" s="70">
        <v>3284.5049995700001</v>
      </c>
      <c r="K70" s="70">
        <v>784.04869210000004</v>
      </c>
      <c r="L70" s="70">
        <v>301.37112744999996</v>
      </c>
      <c r="M70" s="70">
        <v>1540.78111719</v>
      </c>
      <c r="N70" s="70">
        <v>899.32073317999993</v>
      </c>
      <c r="O70" s="70">
        <v>1327.6551504500001</v>
      </c>
      <c r="P70" s="70">
        <v>2502.6095997800003</v>
      </c>
      <c r="Q70" s="70">
        <f t="shared" si="43"/>
        <v>20118.828842769999</v>
      </c>
      <c r="S70" s="14"/>
      <c r="T70" s="105"/>
    </row>
    <row r="71" spans="1:20" x14ac:dyDescent="0.25">
      <c r="A71" s="9" t="s">
        <v>162</v>
      </c>
      <c r="B71" s="9" t="s">
        <v>163</v>
      </c>
      <c r="C71" s="19" t="s">
        <v>164</v>
      </c>
      <c r="D71" s="19" t="s">
        <v>15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f t="shared" si="43"/>
        <v>0</v>
      </c>
      <c r="S71" s="14"/>
      <c r="T71" s="105"/>
    </row>
    <row r="72" spans="1:20" x14ac:dyDescent="0.25">
      <c r="A72" s="9" t="s">
        <v>165</v>
      </c>
      <c r="B72" s="9" t="s">
        <v>166</v>
      </c>
      <c r="C72" s="19" t="s">
        <v>167</v>
      </c>
      <c r="D72" s="19" t="s">
        <v>15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f t="shared" si="43"/>
        <v>0</v>
      </c>
      <c r="S72" s="14"/>
      <c r="T72" s="105"/>
    </row>
    <row r="73" spans="1:20" x14ac:dyDescent="0.25">
      <c r="A73" s="9" t="s">
        <v>168</v>
      </c>
      <c r="B73" s="15" t="s">
        <v>169</v>
      </c>
      <c r="C73" s="17" t="s">
        <v>170</v>
      </c>
      <c r="D73" s="17" t="s">
        <v>15</v>
      </c>
      <c r="E73" s="70">
        <v>3402.8936534399995</v>
      </c>
      <c r="F73" s="70">
        <v>2620.7144214800001</v>
      </c>
      <c r="G73" s="70">
        <v>2356.5253041199999</v>
      </c>
      <c r="H73" s="70">
        <v>8864.2528914499999</v>
      </c>
      <c r="I73" s="70">
        <v>3127.3785504700004</v>
      </c>
      <c r="J73" s="70">
        <v>1591.6807493699998</v>
      </c>
      <c r="K73" s="70">
        <v>1673.6508095199999</v>
      </c>
      <c r="L73" s="70">
        <v>1755.0370024599999</v>
      </c>
      <c r="M73" s="70">
        <v>1830.0779417799999</v>
      </c>
      <c r="N73" s="70">
        <v>2246.5384857200002</v>
      </c>
      <c r="O73" s="70">
        <v>1972.8213979300001</v>
      </c>
      <c r="P73" s="70">
        <v>2600.3283549099997</v>
      </c>
      <c r="Q73" s="70">
        <f t="shared" si="43"/>
        <v>34041.899562650004</v>
      </c>
      <c r="S73" s="14"/>
      <c r="T73" s="105"/>
    </row>
    <row r="74" spans="1:20" x14ac:dyDescent="0.25">
      <c r="A74" s="9" t="s">
        <v>171</v>
      </c>
      <c r="B74" s="15" t="s">
        <v>172</v>
      </c>
      <c r="C74" s="17" t="s">
        <v>173</v>
      </c>
      <c r="D74" s="17" t="s">
        <v>15</v>
      </c>
      <c r="E74" s="70">
        <f>E75+E76</f>
        <v>1840.7829401399999</v>
      </c>
      <c r="F74" s="70">
        <f t="shared" ref="F74:Q74" si="44">F75+F76</f>
        <v>1630.35402503</v>
      </c>
      <c r="G74" s="70">
        <f t="shared" si="44"/>
        <v>8937.2887612300001</v>
      </c>
      <c r="H74" s="70">
        <f t="shared" si="44"/>
        <v>38112.290990230002</v>
      </c>
      <c r="I74" s="70">
        <f t="shared" si="44"/>
        <v>53447.711980490007</v>
      </c>
      <c r="J74" s="70">
        <f t="shared" si="44"/>
        <v>14866.09101344</v>
      </c>
      <c r="K74" s="70">
        <f t="shared" si="44"/>
        <v>3613.9798390400001</v>
      </c>
      <c r="L74" s="70">
        <f t="shared" si="44"/>
        <v>1444.9420625900002</v>
      </c>
      <c r="M74" s="70">
        <f t="shared" si="44"/>
        <v>3933.99680227</v>
      </c>
      <c r="N74" s="70">
        <f t="shared" si="44"/>
        <v>926.63943453999991</v>
      </c>
      <c r="O74" s="70">
        <f t="shared" si="44"/>
        <v>2406.2633691999999</v>
      </c>
      <c r="P74" s="70">
        <f t="shared" si="44"/>
        <v>7280.5687176499996</v>
      </c>
      <c r="Q74" s="70">
        <f t="shared" si="44"/>
        <v>138440.90993584998</v>
      </c>
      <c r="S74" s="14"/>
      <c r="T74" s="105"/>
    </row>
    <row r="75" spans="1:20" x14ac:dyDescent="0.25">
      <c r="A75" s="9" t="s">
        <v>174</v>
      </c>
      <c r="B75" s="9" t="s">
        <v>175</v>
      </c>
      <c r="C75" s="19" t="s">
        <v>176</v>
      </c>
      <c r="D75" s="19" t="s">
        <v>15</v>
      </c>
      <c r="E75" s="70">
        <v>1840.7829401399999</v>
      </c>
      <c r="F75" s="70">
        <v>1630.35402503</v>
      </c>
      <c r="G75" s="70">
        <v>8937.2887612300001</v>
      </c>
      <c r="H75" s="70">
        <v>31834.935192869998</v>
      </c>
      <c r="I75" s="70">
        <v>52114.932687850007</v>
      </c>
      <c r="J75" s="70">
        <v>14866.09101344</v>
      </c>
      <c r="K75" s="70">
        <v>3613.9798390400001</v>
      </c>
      <c r="L75" s="70">
        <v>1444.9420625900002</v>
      </c>
      <c r="M75" s="70">
        <v>3933.99680227</v>
      </c>
      <c r="N75" s="70">
        <v>926.63943453999991</v>
      </c>
      <c r="O75" s="70">
        <v>2406.2633691999999</v>
      </c>
      <c r="P75" s="70">
        <v>7280.5687176499996</v>
      </c>
      <c r="Q75" s="70">
        <f>SUM(E75:P75)</f>
        <v>130830.77484584998</v>
      </c>
      <c r="S75" s="14"/>
      <c r="T75" s="105"/>
    </row>
    <row r="76" spans="1:20" x14ac:dyDescent="0.25">
      <c r="A76" s="9" t="s">
        <v>177</v>
      </c>
      <c r="B76" s="9" t="s">
        <v>178</v>
      </c>
      <c r="C76" s="19" t="s">
        <v>179</v>
      </c>
      <c r="D76" s="19" t="s">
        <v>15</v>
      </c>
      <c r="E76" s="70">
        <v>0</v>
      </c>
      <c r="F76" s="70">
        <v>0</v>
      </c>
      <c r="G76" s="70">
        <v>0</v>
      </c>
      <c r="H76" s="70">
        <v>6277.35579736</v>
      </c>
      <c r="I76" s="70">
        <v>1332.77929264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f t="shared" si="43"/>
        <v>7610.1350899999998</v>
      </c>
      <c r="S76" s="14"/>
      <c r="T76" s="105"/>
    </row>
    <row r="77" spans="1:20" ht="37.5" customHeight="1" x14ac:dyDescent="0.25">
      <c r="A77" s="9" t="s">
        <v>180</v>
      </c>
      <c r="B77" s="15" t="s">
        <v>181</v>
      </c>
      <c r="C77" s="21" t="s">
        <v>182</v>
      </c>
      <c r="D77" s="17" t="s">
        <v>15</v>
      </c>
      <c r="E77" s="70">
        <f t="shared" ref="E77:P77" si="45">E78+E81</f>
        <v>0</v>
      </c>
      <c r="F77" s="70">
        <f t="shared" si="45"/>
        <v>0</v>
      </c>
      <c r="G77" s="70">
        <f t="shared" si="45"/>
        <v>0</v>
      </c>
      <c r="H77" s="70">
        <f t="shared" si="45"/>
        <v>0</v>
      </c>
      <c r="I77" s="70">
        <f t="shared" si="45"/>
        <v>0</v>
      </c>
      <c r="J77" s="70">
        <f t="shared" si="45"/>
        <v>0</v>
      </c>
      <c r="K77" s="70">
        <f t="shared" si="45"/>
        <v>0</v>
      </c>
      <c r="L77" s="70">
        <f t="shared" si="45"/>
        <v>0</v>
      </c>
      <c r="M77" s="70">
        <f t="shared" si="45"/>
        <v>0</v>
      </c>
      <c r="N77" s="70">
        <f t="shared" si="45"/>
        <v>0</v>
      </c>
      <c r="O77" s="70">
        <v>0</v>
      </c>
      <c r="P77" s="70">
        <f t="shared" si="45"/>
        <v>0</v>
      </c>
      <c r="Q77" s="70">
        <f t="shared" si="43"/>
        <v>0</v>
      </c>
      <c r="T77" s="105"/>
    </row>
    <row r="78" spans="1:20" ht="24" hidden="1" customHeight="1" x14ac:dyDescent="0.25">
      <c r="A78" s="9" t="s">
        <v>183</v>
      </c>
      <c r="B78" s="9" t="s">
        <v>184</v>
      </c>
      <c r="C78" s="19" t="s">
        <v>185</v>
      </c>
      <c r="D78" s="19" t="s">
        <v>15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>
        <f t="shared" si="43"/>
        <v>0</v>
      </c>
      <c r="T78" s="105"/>
    </row>
    <row r="79" spans="1:20" ht="9.75" hidden="1" customHeight="1" x14ac:dyDescent="0.25">
      <c r="A79" s="9" t="s">
        <v>186</v>
      </c>
      <c r="B79" s="9" t="s">
        <v>187</v>
      </c>
      <c r="C79" s="22" t="s">
        <v>188</v>
      </c>
      <c r="D79" s="22" t="s">
        <v>15</v>
      </c>
      <c r="E79" s="18" t="s">
        <v>189</v>
      </c>
      <c r="F79" s="18" t="s">
        <v>189</v>
      </c>
      <c r="G79" s="18" t="s">
        <v>189</v>
      </c>
      <c r="H79" s="18" t="s">
        <v>189</v>
      </c>
      <c r="I79" s="18" t="s">
        <v>189</v>
      </c>
      <c r="J79" s="18" t="s">
        <v>189</v>
      </c>
      <c r="K79" s="18" t="s">
        <v>189</v>
      </c>
      <c r="L79" s="18" t="s">
        <v>189</v>
      </c>
      <c r="M79" s="18" t="s">
        <v>189</v>
      </c>
      <c r="N79" s="18" t="s">
        <v>189</v>
      </c>
      <c r="O79" s="18" t="s">
        <v>189</v>
      </c>
      <c r="P79" s="18" t="s">
        <v>189</v>
      </c>
      <c r="Q79" s="18">
        <f t="shared" si="43"/>
        <v>0</v>
      </c>
      <c r="T79" s="105"/>
    </row>
    <row r="80" spans="1:20" ht="9.75" hidden="1" customHeight="1" x14ac:dyDescent="0.25">
      <c r="A80" s="9" t="s">
        <v>190</v>
      </c>
      <c r="B80" s="9" t="s">
        <v>191</v>
      </c>
      <c r="C80" s="20" t="s">
        <v>192</v>
      </c>
      <c r="D80" s="20" t="s">
        <v>15</v>
      </c>
      <c r="E80" s="18" t="s">
        <v>189</v>
      </c>
      <c r="F80" s="18" t="s">
        <v>189</v>
      </c>
      <c r="G80" s="18" t="s">
        <v>189</v>
      </c>
      <c r="H80" s="18" t="s">
        <v>189</v>
      </c>
      <c r="I80" s="18" t="s">
        <v>189</v>
      </c>
      <c r="J80" s="18" t="s">
        <v>189</v>
      </c>
      <c r="K80" s="18" t="s">
        <v>189</v>
      </c>
      <c r="L80" s="18" t="s">
        <v>189</v>
      </c>
      <c r="M80" s="18" t="s">
        <v>189</v>
      </c>
      <c r="N80" s="18" t="s">
        <v>189</v>
      </c>
      <c r="O80" s="18" t="s">
        <v>189</v>
      </c>
      <c r="P80" s="18" t="s">
        <v>189</v>
      </c>
      <c r="Q80" s="18">
        <f t="shared" si="43"/>
        <v>0</v>
      </c>
      <c r="T80" s="105"/>
    </row>
    <row r="81" spans="1:20" ht="2.25" customHeight="1" x14ac:dyDescent="0.25">
      <c r="A81" s="9" t="s">
        <v>193</v>
      </c>
      <c r="B81" s="10" t="s">
        <v>194</v>
      </c>
      <c r="C81" s="23" t="s">
        <v>195</v>
      </c>
      <c r="D81" s="23" t="s">
        <v>15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>
        <f t="shared" si="43"/>
        <v>0</v>
      </c>
      <c r="T81" s="105"/>
    </row>
    <row r="82" spans="1:20" s="25" customFormat="1" ht="10.9" customHeight="1" x14ac:dyDescent="0.25">
      <c r="B82" s="26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5"/>
      <c r="T82" s="105"/>
    </row>
    <row r="83" spans="1:20" s="25" customFormat="1" ht="62.25" customHeight="1" x14ac:dyDescent="0.25">
      <c r="C83" s="109" t="s">
        <v>396</v>
      </c>
      <c r="D83" s="107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27"/>
      <c r="P83" s="27"/>
      <c r="Q83" s="27"/>
      <c r="R83" s="5"/>
    </row>
    <row r="84" spans="1:20" s="25" customFormat="1" ht="10.9" customHeight="1" x14ac:dyDescent="0.25">
      <c r="B84" s="26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27"/>
      <c r="P84" s="27"/>
      <c r="Q84" s="27"/>
      <c r="R84" s="5"/>
    </row>
    <row r="85" spans="1:20" s="25" customFormat="1" ht="10.9" customHeight="1" x14ac:dyDescent="0.25">
      <c r="B85" s="26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27"/>
      <c r="P85" s="27"/>
      <c r="Q85" s="27"/>
      <c r="R85" s="5"/>
    </row>
    <row r="86" spans="1:20" s="25" customFormat="1" x14ac:dyDescent="0.25">
      <c r="B86" s="26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27"/>
      <c r="P86" s="27"/>
      <c r="Q86" s="27"/>
      <c r="R86" s="5"/>
    </row>
    <row r="87" spans="1:20" s="25" customFormat="1" ht="10.9" customHeight="1" x14ac:dyDescent="0.25">
      <c r="B87" s="26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27"/>
      <c r="P87" s="27"/>
      <c r="Q87" s="27"/>
      <c r="R87" s="5"/>
    </row>
    <row r="88" spans="1:20" s="25" customFormat="1" ht="10.9" customHeight="1" x14ac:dyDescent="0.25">
      <c r="B88" s="26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5"/>
    </row>
    <row r="89" spans="1:20" s="25" customFormat="1" ht="10.9" customHeight="1" x14ac:dyDescent="0.25">
      <c r="B89" s="26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5"/>
    </row>
    <row r="90" spans="1:20" s="25" customFormat="1" ht="10.9" customHeight="1" x14ac:dyDescent="0.25">
      <c r="B90" s="26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5"/>
    </row>
    <row r="91" spans="1:20" s="25" customFormat="1" ht="10.9" customHeight="1" x14ac:dyDescent="0.25">
      <c r="B91" s="26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5"/>
    </row>
    <row r="92" spans="1:20" s="25" customFormat="1" ht="10.9" customHeight="1" x14ac:dyDescent="0.25">
      <c r="B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5"/>
    </row>
    <row r="93" spans="1:20" s="25" customFormat="1" ht="10.9" customHeight="1" x14ac:dyDescent="0.25">
      <c r="B93" s="26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5"/>
    </row>
    <row r="94" spans="1:20" s="25" customFormat="1" ht="10.9" customHeight="1" x14ac:dyDescent="0.25">
      <c r="B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5"/>
    </row>
    <row r="95" spans="1:20" s="25" customFormat="1" ht="10.9" customHeight="1" x14ac:dyDescent="0.25">
      <c r="B95" s="26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5"/>
    </row>
    <row r="96" spans="1:20" s="25" customFormat="1" ht="10.9" customHeight="1" x14ac:dyDescent="0.25">
      <c r="B96" s="26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5"/>
    </row>
    <row r="97" spans="2:18" s="25" customFormat="1" ht="10.9" customHeight="1" x14ac:dyDescent="0.25">
      <c r="B97" s="26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5"/>
    </row>
    <row r="98" spans="2:18" s="25" customFormat="1" ht="10.9" customHeight="1" x14ac:dyDescent="0.25">
      <c r="B98" s="26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5"/>
    </row>
    <row r="99" spans="2:18" s="25" customFormat="1" ht="10.9" customHeight="1" x14ac:dyDescent="0.25">
      <c r="B99" s="26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5"/>
    </row>
    <row r="100" spans="2:18" s="25" customFormat="1" ht="10.9" customHeight="1" x14ac:dyDescent="0.25">
      <c r="B100" s="26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5"/>
    </row>
    <row r="101" spans="2:18" s="25" customFormat="1" ht="10.9" customHeight="1" x14ac:dyDescent="0.25">
      <c r="B101" s="26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5"/>
    </row>
    <row r="102" spans="2:18" s="25" customFormat="1" ht="10.9" customHeight="1" x14ac:dyDescent="0.25">
      <c r="B102" s="26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5"/>
    </row>
    <row r="103" spans="2:18" s="25" customFormat="1" ht="10.9" customHeight="1" x14ac:dyDescent="0.25">
      <c r="B103" s="26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5"/>
    </row>
    <row r="104" spans="2:18" s="25" customFormat="1" ht="10.9" customHeight="1" x14ac:dyDescent="0.25">
      <c r="B104" s="26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5"/>
    </row>
    <row r="105" spans="2:18" s="25" customFormat="1" ht="10.9" customHeight="1" x14ac:dyDescent="0.25">
      <c r="B105" s="26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5"/>
    </row>
    <row r="106" spans="2:18" s="25" customFormat="1" ht="10.9" customHeight="1" x14ac:dyDescent="0.25">
      <c r="B106" s="26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5"/>
    </row>
    <row r="107" spans="2:18" s="25" customFormat="1" ht="10.9" customHeight="1" x14ac:dyDescent="0.25">
      <c r="B107" s="26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5"/>
    </row>
    <row r="108" spans="2:18" s="25" customFormat="1" ht="10.9" customHeight="1" x14ac:dyDescent="0.25">
      <c r="B108" s="26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5"/>
    </row>
    <row r="109" spans="2:18" s="25" customFormat="1" ht="10.9" customHeight="1" x14ac:dyDescent="0.25">
      <c r="B109" s="26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5"/>
    </row>
    <row r="110" spans="2:18" s="25" customFormat="1" ht="10.9" customHeight="1" x14ac:dyDescent="0.25">
      <c r="B110" s="26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5"/>
    </row>
    <row r="111" spans="2:18" s="25" customFormat="1" ht="10.9" customHeight="1" x14ac:dyDescent="0.25">
      <c r="B111" s="26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5"/>
    </row>
    <row r="112" spans="2:18" s="25" customFormat="1" ht="10.9" customHeight="1" x14ac:dyDescent="0.25">
      <c r="B112" s="26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5"/>
    </row>
    <row r="113" spans="2:18" s="25" customFormat="1" ht="10.9" customHeight="1" x14ac:dyDescent="0.25">
      <c r="B113" s="26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5"/>
    </row>
    <row r="114" spans="2:18" s="25" customFormat="1" ht="10.9" customHeight="1" x14ac:dyDescent="0.25">
      <c r="B114" s="26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5"/>
    </row>
    <row r="115" spans="2:18" s="25" customFormat="1" ht="10.9" customHeight="1" x14ac:dyDescent="0.25">
      <c r="B115" s="26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5"/>
    </row>
    <row r="116" spans="2:18" s="25" customFormat="1" ht="10.9" customHeight="1" x14ac:dyDescent="0.25">
      <c r="B116" s="26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5"/>
    </row>
    <row r="117" spans="2:18" s="25" customFormat="1" ht="10.9" customHeight="1" x14ac:dyDescent="0.25">
      <c r="B117" s="26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5"/>
    </row>
    <row r="118" spans="2:18" s="25" customFormat="1" ht="10.9" customHeight="1" x14ac:dyDescent="0.25">
      <c r="B118" s="26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5"/>
    </row>
    <row r="119" spans="2:18" s="25" customFormat="1" ht="10.9" customHeight="1" x14ac:dyDescent="0.25">
      <c r="B119" s="26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5"/>
    </row>
    <row r="120" spans="2:18" s="25" customFormat="1" ht="10.9" customHeight="1" x14ac:dyDescent="0.25">
      <c r="B120" s="26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5"/>
    </row>
    <row r="121" spans="2:18" s="25" customFormat="1" ht="10.9" customHeight="1" x14ac:dyDescent="0.25">
      <c r="B121" s="26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5"/>
    </row>
    <row r="122" spans="2:18" s="25" customFormat="1" ht="10.9" customHeight="1" x14ac:dyDescent="0.25">
      <c r="B122" s="26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5"/>
    </row>
    <row r="123" spans="2:18" s="25" customFormat="1" ht="10.9" customHeight="1" x14ac:dyDescent="0.25">
      <c r="B123" s="26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5"/>
    </row>
    <row r="124" spans="2:18" s="25" customFormat="1" ht="10.9" customHeight="1" x14ac:dyDescent="0.25">
      <c r="B124" s="26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5"/>
    </row>
    <row r="125" spans="2:18" s="25" customFormat="1" ht="10.9" customHeight="1" x14ac:dyDescent="0.25">
      <c r="B125" s="26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5"/>
    </row>
    <row r="126" spans="2:18" s="25" customFormat="1" ht="10.9" customHeight="1" x14ac:dyDescent="0.25">
      <c r="B126" s="26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5"/>
    </row>
    <row r="127" spans="2:18" s="25" customFormat="1" ht="10.9" customHeight="1" x14ac:dyDescent="0.25">
      <c r="B127" s="26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5"/>
    </row>
    <row r="128" spans="2:18" s="25" customFormat="1" ht="10.9" customHeight="1" x14ac:dyDescent="0.25">
      <c r="B128" s="26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5"/>
    </row>
    <row r="129" spans="2:18" s="25" customFormat="1" ht="10.9" customHeight="1" x14ac:dyDescent="0.25">
      <c r="B129" s="26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5"/>
    </row>
    <row r="130" spans="2:18" s="25" customFormat="1" ht="10.9" customHeight="1" x14ac:dyDescent="0.25">
      <c r="B130" s="26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5"/>
    </row>
    <row r="131" spans="2:18" s="25" customFormat="1" ht="10.9" customHeight="1" x14ac:dyDescent="0.25">
      <c r="B131" s="26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5"/>
    </row>
    <row r="132" spans="2:18" s="25" customFormat="1" ht="10.9" customHeight="1" x14ac:dyDescent="0.25">
      <c r="B132" s="26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5"/>
    </row>
    <row r="133" spans="2:18" s="25" customFormat="1" ht="10.9" customHeight="1" x14ac:dyDescent="0.25">
      <c r="B133" s="26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5"/>
    </row>
    <row r="134" spans="2:18" s="25" customFormat="1" ht="10.9" customHeight="1" x14ac:dyDescent="0.25">
      <c r="B134" s="26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5"/>
    </row>
    <row r="135" spans="2:18" s="25" customFormat="1" ht="10.9" customHeight="1" x14ac:dyDescent="0.25">
      <c r="B135" s="26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5"/>
    </row>
    <row r="136" spans="2:18" s="25" customFormat="1" ht="10.9" customHeight="1" x14ac:dyDescent="0.25">
      <c r="B136" s="26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5"/>
    </row>
    <row r="137" spans="2:18" s="25" customFormat="1" ht="10.9" customHeight="1" x14ac:dyDescent="0.25">
      <c r="B137" s="26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5"/>
    </row>
    <row r="138" spans="2:18" s="25" customFormat="1" ht="10.9" customHeight="1" x14ac:dyDescent="0.25">
      <c r="B138" s="26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5"/>
    </row>
    <row r="139" spans="2:18" s="25" customFormat="1" ht="10.9" customHeight="1" x14ac:dyDescent="0.25">
      <c r="B139" s="26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5"/>
    </row>
    <row r="140" spans="2:18" s="25" customFormat="1" ht="10.9" customHeight="1" x14ac:dyDescent="0.25">
      <c r="B140" s="26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5"/>
    </row>
    <row r="141" spans="2:18" s="25" customFormat="1" ht="10.9" customHeight="1" x14ac:dyDescent="0.25">
      <c r="B141" s="26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5"/>
    </row>
    <row r="142" spans="2:18" s="25" customFormat="1" ht="10.9" customHeight="1" x14ac:dyDescent="0.25">
      <c r="B142" s="26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5"/>
    </row>
    <row r="143" spans="2:18" s="25" customFormat="1" ht="10.9" customHeight="1" x14ac:dyDescent="0.25">
      <c r="B143" s="26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5"/>
    </row>
    <row r="144" spans="2:18" s="25" customFormat="1" ht="10.9" customHeight="1" x14ac:dyDescent="0.25">
      <c r="B144" s="26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5"/>
    </row>
    <row r="145" spans="2:18" s="25" customFormat="1" ht="10.9" customHeight="1" x14ac:dyDescent="0.25">
      <c r="B145" s="26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5"/>
    </row>
    <row r="146" spans="2:18" s="25" customFormat="1" ht="10.9" customHeight="1" x14ac:dyDescent="0.25">
      <c r="B146" s="26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5"/>
    </row>
    <row r="147" spans="2:18" s="25" customFormat="1" ht="10.9" customHeight="1" x14ac:dyDescent="0.25">
      <c r="B147" s="26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5"/>
    </row>
    <row r="148" spans="2:18" s="25" customFormat="1" ht="10.9" customHeight="1" x14ac:dyDescent="0.25">
      <c r="B148" s="26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5"/>
    </row>
    <row r="149" spans="2:18" s="25" customFormat="1" ht="10.9" customHeight="1" x14ac:dyDescent="0.25">
      <c r="B149" s="26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5"/>
    </row>
    <row r="150" spans="2:18" s="25" customFormat="1" ht="10.9" customHeight="1" x14ac:dyDescent="0.25">
      <c r="B150" s="26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5"/>
    </row>
    <row r="151" spans="2:18" s="25" customFormat="1" ht="10.9" customHeight="1" x14ac:dyDescent="0.25">
      <c r="B151" s="26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5"/>
    </row>
    <row r="152" spans="2:18" s="25" customFormat="1" ht="10.9" customHeight="1" x14ac:dyDescent="0.25">
      <c r="B152" s="26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5"/>
    </row>
    <row r="153" spans="2:18" s="25" customFormat="1" ht="10.9" customHeight="1" x14ac:dyDescent="0.25">
      <c r="B153" s="26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5"/>
    </row>
    <row r="154" spans="2:18" s="25" customFormat="1" ht="10.9" customHeight="1" x14ac:dyDescent="0.25">
      <c r="B154" s="26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5"/>
    </row>
    <row r="155" spans="2:18" s="25" customFormat="1" ht="10.9" customHeight="1" x14ac:dyDescent="0.25">
      <c r="B155" s="26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5"/>
    </row>
    <row r="156" spans="2:18" s="25" customFormat="1" ht="10.9" customHeight="1" x14ac:dyDescent="0.25">
      <c r="B156" s="26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5"/>
    </row>
    <row r="157" spans="2:18" s="25" customFormat="1" ht="10.9" customHeight="1" x14ac:dyDescent="0.25">
      <c r="B157" s="26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5"/>
    </row>
    <row r="158" spans="2:18" s="25" customFormat="1" ht="10.9" customHeight="1" x14ac:dyDescent="0.25">
      <c r="B158" s="26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5"/>
    </row>
    <row r="159" spans="2:18" s="25" customFormat="1" ht="10.9" customHeight="1" x14ac:dyDescent="0.25">
      <c r="B159" s="26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5"/>
    </row>
    <row r="160" spans="2:18" s="25" customFormat="1" ht="10.9" customHeight="1" x14ac:dyDescent="0.25">
      <c r="B160" s="26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5"/>
    </row>
    <row r="161" spans="2:18" s="25" customFormat="1" ht="10.9" customHeight="1" x14ac:dyDescent="0.25">
      <c r="B161" s="26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5"/>
    </row>
    <row r="162" spans="2:18" s="25" customFormat="1" ht="10.9" customHeight="1" x14ac:dyDescent="0.25">
      <c r="B162" s="26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5"/>
    </row>
    <row r="163" spans="2:18" s="25" customFormat="1" ht="10.9" customHeight="1" x14ac:dyDescent="0.25">
      <c r="B163" s="26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5"/>
    </row>
    <row r="164" spans="2:18" s="25" customFormat="1" ht="10.9" customHeight="1" x14ac:dyDescent="0.25">
      <c r="B164" s="26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5"/>
    </row>
    <row r="165" spans="2:18" s="25" customFormat="1" ht="10.9" customHeight="1" x14ac:dyDescent="0.25">
      <c r="B165" s="26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5"/>
    </row>
    <row r="166" spans="2:18" s="25" customFormat="1" ht="10.9" customHeight="1" x14ac:dyDescent="0.25">
      <c r="B166" s="26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5"/>
    </row>
    <row r="167" spans="2:18" s="25" customFormat="1" ht="10.9" customHeight="1" x14ac:dyDescent="0.25">
      <c r="B167" s="26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5"/>
    </row>
    <row r="168" spans="2:18" s="25" customFormat="1" ht="10.9" customHeight="1" x14ac:dyDescent="0.25">
      <c r="B168" s="26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5"/>
    </row>
    <row r="169" spans="2:18" s="25" customFormat="1" ht="10.9" customHeight="1" x14ac:dyDescent="0.25">
      <c r="B169" s="26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5"/>
    </row>
    <row r="170" spans="2:18" s="25" customFormat="1" ht="10.9" customHeight="1" x14ac:dyDescent="0.25">
      <c r="B170" s="26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5"/>
    </row>
    <row r="171" spans="2:18" s="25" customFormat="1" ht="10.9" customHeight="1" x14ac:dyDescent="0.25">
      <c r="B171" s="26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5"/>
    </row>
    <row r="172" spans="2:18" s="25" customFormat="1" ht="10.9" customHeight="1" x14ac:dyDescent="0.25">
      <c r="B172" s="26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5"/>
    </row>
    <row r="173" spans="2:18" s="25" customFormat="1" ht="10.9" customHeight="1" x14ac:dyDescent="0.25">
      <c r="B173" s="26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5"/>
    </row>
    <row r="174" spans="2:18" s="25" customFormat="1" ht="10.9" customHeight="1" x14ac:dyDescent="0.25">
      <c r="B174" s="26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5"/>
    </row>
    <row r="175" spans="2:18" s="25" customFormat="1" ht="10.9" customHeight="1" x14ac:dyDescent="0.25">
      <c r="B175" s="26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5"/>
    </row>
    <row r="176" spans="2:18" s="25" customFormat="1" ht="10.9" customHeight="1" x14ac:dyDescent="0.25">
      <c r="B176" s="26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5"/>
    </row>
    <row r="177" spans="2:18" s="25" customFormat="1" ht="10.9" customHeight="1" x14ac:dyDescent="0.25">
      <c r="B177" s="26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5"/>
    </row>
    <row r="178" spans="2:18" s="25" customFormat="1" ht="10.9" customHeight="1" x14ac:dyDescent="0.25">
      <c r="B178" s="26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5"/>
    </row>
    <row r="179" spans="2:18" s="25" customFormat="1" ht="10.9" customHeight="1" x14ac:dyDescent="0.25">
      <c r="B179" s="26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5"/>
    </row>
    <row r="180" spans="2:18" s="25" customFormat="1" ht="10.9" customHeight="1" x14ac:dyDescent="0.25">
      <c r="B180" s="26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5"/>
    </row>
    <row r="181" spans="2:18" s="25" customFormat="1" ht="10.9" customHeight="1" x14ac:dyDescent="0.25">
      <c r="B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5"/>
    </row>
    <row r="182" spans="2:18" s="25" customFormat="1" ht="10.9" customHeight="1" x14ac:dyDescent="0.25">
      <c r="B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5"/>
    </row>
    <row r="183" spans="2:18" s="25" customFormat="1" ht="10.9" customHeight="1" x14ac:dyDescent="0.25">
      <c r="B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5"/>
    </row>
    <row r="184" spans="2:18" s="25" customFormat="1" ht="10.9" customHeight="1" x14ac:dyDescent="0.25">
      <c r="B184" s="26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5"/>
    </row>
    <row r="185" spans="2:18" s="25" customFormat="1" ht="10.9" customHeight="1" x14ac:dyDescent="0.25">
      <c r="B185" s="26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5"/>
    </row>
    <row r="186" spans="2:18" s="25" customFormat="1" ht="10.9" customHeight="1" x14ac:dyDescent="0.25">
      <c r="B186" s="26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5"/>
    </row>
    <row r="187" spans="2:18" s="25" customFormat="1" ht="10.9" customHeight="1" x14ac:dyDescent="0.25">
      <c r="B187" s="26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5"/>
    </row>
    <row r="188" spans="2:18" s="25" customFormat="1" ht="10.9" customHeight="1" x14ac:dyDescent="0.25">
      <c r="B188" s="26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5"/>
    </row>
    <row r="189" spans="2:18" s="25" customFormat="1" ht="10.9" customHeight="1" x14ac:dyDescent="0.25">
      <c r="B189" s="26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5"/>
    </row>
    <row r="190" spans="2:18" s="25" customFormat="1" ht="10.9" customHeight="1" x14ac:dyDescent="0.25">
      <c r="B190" s="26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5"/>
    </row>
    <row r="191" spans="2:18" s="25" customFormat="1" ht="10.9" customHeight="1" x14ac:dyDescent="0.25">
      <c r="B191" s="26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5"/>
    </row>
    <row r="192" spans="2:18" s="25" customFormat="1" ht="10.9" customHeight="1" x14ac:dyDescent="0.25">
      <c r="B192" s="26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5"/>
    </row>
    <row r="193" spans="2:18" s="25" customFormat="1" ht="10.9" customHeight="1" x14ac:dyDescent="0.25">
      <c r="B193" s="26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5"/>
    </row>
    <row r="194" spans="2:18" s="25" customFormat="1" ht="10.9" customHeight="1" x14ac:dyDescent="0.25">
      <c r="B194" s="26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5"/>
    </row>
    <row r="195" spans="2:18" s="25" customFormat="1" ht="10.9" customHeight="1" x14ac:dyDescent="0.25">
      <c r="B195" s="26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5"/>
    </row>
    <row r="196" spans="2:18" s="25" customFormat="1" ht="10.9" customHeight="1" x14ac:dyDescent="0.25">
      <c r="B196" s="26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5"/>
    </row>
    <row r="197" spans="2:18" s="25" customFormat="1" ht="10.9" customHeight="1" x14ac:dyDescent="0.25">
      <c r="B197" s="26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5"/>
    </row>
    <row r="198" spans="2:18" s="25" customFormat="1" ht="10.9" customHeight="1" x14ac:dyDescent="0.25">
      <c r="B198" s="26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5"/>
    </row>
    <row r="199" spans="2:18" s="25" customFormat="1" ht="10.9" customHeight="1" x14ac:dyDescent="0.25">
      <c r="B199" s="26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5"/>
    </row>
    <row r="200" spans="2:18" s="25" customFormat="1" ht="10.9" customHeight="1" x14ac:dyDescent="0.25">
      <c r="B200" s="26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5"/>
    </row>
    <row r="201" spans="2:18" s="25" customFormat="1" ht="10.9" customHeight="1" x14ac:dyDescent="0.25">
      <c r="B201" s="26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5"/>
    </row>
    <row r="202" spans="2:18" s="25" customFormat="1" ht="10.9" customHeight="1" x14ac:dyDescent="0.25">
      <c r="B202" s="26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5"/>
    </row>
    <row r="203" spans="2:18" s="25" customFormat="1" ht="10.9" customHeight="1" x14ac:dyDescent="0.25">
      <c r="B203" s="26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5"/>
    </row>
    <row r="204" spans="2:18" s="25" customFormat="1" ht="10.9" customHeight="1" x14ac:dyDescent="0.25">
      <c r="B204" s="26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5"/>
    </row>
    <row r="205" spans="2:18" s="25" customFormat="1" ht="10.9" customHeight="1" x14ac:dyDescent="0.25">
      <c r="B205" s="26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5"/>
    </row>
    <row r="206" spans="2:18" s="25" customFormat="1" ht="10.9" customHeight="1" x14ac:dyDescent="0.25">
      <c r="B206" s="26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5"/>
    </row>
    <row r="207" spans="2:18" s="25" customFormat="1" ht="10.9" customHeight="1" x14ac:dyDescent="0.25">
      <c r="B207" s="26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5"/>
    </row>
    <row r="208" spans="2:18" s="25" customFormat="1" ht="10.9" customHeight="1" x14ac:dyDescent="0.25">
      <c r="B208" s="26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5"/>
    </row>
    <row r="209" spans="2:18" s="25" customFormat="1" ht="10.9" customHeight="1" x14ac:dyDescent="0.25">
      <c r="B209" s="26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5"/>
    </row>
    <row r="210" spans="2:18" s="25" customFormat="1" ht="10.9" customHeight="1" x14ac:dyDescent="0.25">
      <c r="B210" s="26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5"/>
    </row>
    <row r="211" spans="2:18" s="25" customFormat="1" ht="10.9" customHeight="1" x14ac:dyDescent="0.25">
      <c r="B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5"/>
    </row>
    <row r="212" spans="2:18" s="25" customFormat="1" ht="10.9" customHeight="1" x14ac:dyDescent="0.25">
      <c r="B212" s="26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5"/>
    </row>
    <row r="213" spans="2:18" s="25" customFormat="1" ht="10.9" customHeight="1" x14ac:dyDescent="0.25">
      <c r="B213" s="26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5"/>
    </row>
    <row r="214" spans="2:18" s="25" customFormat="1" ht="10.9" customHeight="1" x14ac:dyDescent="0.25">
      <c r="B214" s="26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5"/>
    </row>
    <row r="215" spans="2:18" s="25" customFormat="1" ht="10.9" customHeight="1" x14ac:dyDescent="0.25">
      <c r="B215" s="26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5"/>
    </row>
    <row r="216" spans="2:18" s="25" customFormat="1" ht="10.9" customHeight="1" x14ac:dyDescent="0.25">
      <c r="B216" s="26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5"/>
    </row>
    <row r="217" spans="2:18" s="25" customFormat="1" ht="10.9" customHeight="1" x14ac:dyDescent="0.25">
      <c r="B217" s="26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5"/>
    </row>
    <row r="218" spans="2:18" s="25" customFormat="1" ht="10.9" customHeight="1" x14ac:dyDescent="0.25">
      <c r="B218" s="26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5"/>
    </row>
    <row r="219" spans="2:18" s="25" customFormat="1" ht="10.9" customHeight="1" x14ac:dyDescent="0.25">
      <c r="B219" s="26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5"/>
    </row>
    <row r="220" spans="2:18" s="25" customFormat="1" ht="10.9" customHeight="1" x14ac:dyDescent="0.25">
      <c r="B220" s="26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5"/>
    </row>
    <row r="221" spans="2:18" s="25" customFormat="1" ht="10.9" customHeight="1" x14ac:dyDescent="0.25">
      <c r="B221" s="26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5"/>
    </row>
    <row r="222" spans="2:18" s="25" customFormat="1" ht="10.9" customHeight="1" x14ac:dyDescent="0.25">
      <c r="B222" s="26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5"/>
    </row>
    <row r="223" spans="2:18" s="25" customFormat="1" ht="10.9" customHeight="1" x14ac:dyDescent="0.25">
      <c r="B223" s="26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5"/>
    </row>
    <row r="224" spans="2:18" s="25" customFormat="1" ht="10.9" customHeight="1" x14ac:dyDescent="0.25">
      <c r="B224" s="26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5"/>
    </row>
    <row r="225" spans="2:18" s="25" customFormat="1" ht="10.9" customHeight="1" x14ac:dyDescent="0.25">
      <c r="B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5"/>
    </row>
  </sheetData>
  <mergeCells count="16">
    <mergeCell ref="E83:N83"/>
    <mergeCell ref="E84:N84"/>
    <mergeCell ref="Q7:Q11"/>
    <mergeCell ref="B8:C9"/>
    <mergeCell ref="K7:K11"/>
    <mergeCell ref="L7:L11"/>
    <mergeCell ref="M7:M11"/>
    <mergeCell ref="N7:N11"/>
    <mergeCell ref="O7:O11"/>
    <mergeCell ref="P7:P11"/>
    <mergeCell ref="E7:E11"/>
    <mergeCell ref="F7:F11"/>
    <mergeCell ref="G7:G11"/>
    <mergeCell ref="H7:H11"/>
    <mergeCell ref="I7:I11"/>
    <mergeCell ref="J7:J1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F09F-B519-4A1F-AC46-2DE57CD580B4}">
  <dimension ref="A4:S77"/>
  <sheetViews>
    <sheetView showGridLines="0" topLeftCell="B1" zoomScale="92" zoomScaleNormal="92" workbookViewId="0">
      <pane xSplit="3" ySplit="11" topLeftCell="E12" activePane="bottomRight" state="frozen"/>
      <selection activeCell="B1" sqref="B1"/>
      <selection pane="topRight" activeCell="E1" sqref="E1"/>
      <selection pane="bottomLeft" activeCell="B12" sqref="B12"/>
      <selection pane="bottomRight" activeCell="E12" sqref="E12"/>
    </sheetView>
  </sheetViews>
  <sheetFormatPr baseColWidth="10" defaultColWidth="9.140625" defaultRowHeight="15" x14ac:dyDescent="0.25"/>
  <cols>
    <col min="1" max="1" width="9.140625" style="1" hidden="1" customWidth="1"/>
    <col min="2" max="2" width="7.28515625" style="28" customWidth="1"/>
    <col min="3" max="3" width="42.28515625" style="1" customWidth="1"/>
    <col min="4" max="4" width="2.85546875" style="1" customWidth="1"/>
    <col min="5" max="16" width="14.28515625" style="1" customWidth="1"/>
    <col min="17" max="17" width="11.28515625" style="1" customWidth="1"/>
    <col min="18" max="18" width="19.28515625" style="1" customWidth="1"/>
    <col min="19" max="16384" width="9.140625" style="1"/>
  </cols>
  <sheetData>
    <row r="4" spans="1:19" x14ac:dyDescent="0.25">
      <c r="B4" s="2"/>
      <c r="C4" s="3" t="s">
        <v>379</v>
      </c>
      <c r="D4" s="4"/>
    </row>
    <row r="5" spans="1:19" x14ac:dyDescent="0.25">
      <c r="B5" s="2"/>
      <c r="C5" s="85" t="s">
        <v>395</v>
      </c>
      <c r="D5" s="4"/>
    </row>
    <row r="6" spans="1:19" x14ac:dyDescent="0.25">
      <c r="B6" s="2"/>
      <c r="C6" s="85" t="s">
        <v>386</v>
      </c>
      <c r="D6" s="6"/>
    </row>
    <row r="7" spans="1:19" ht="15" customHeight="1" x14ac:dyDescent="0.25">
      <c r="A7" s="30"/>
      <c r="B7" s="88"/>
      <c r="C7" s="89"/>
      <c r="D7" s="90"/>
      <c r="E7" s="123" t="s">
        <v>0</v>
      </c>
      <c r="F7" s="123" t="s">
        <v>1</v>
      </c>
      <c r="G7" s="123" t="s">
        <v>2</v>
      </c>
      <c r="H7" s="123" t="s">
        <v>3</v>
      </c>
      <c r="I7" s="123" t="s">
        <v>4</v>
      </c>
      <c r="J7" s="123" t="s">
        <v>5</v>
      </c>
      <c r="K7" s="123" t="s">
        <v>6</v>
      </c>
      <c r="L7" s="123" t="s">
        <v>7</v>
      </c>
      <c r="M7" s="123" t="s">
        <v>8</v>
      </c>
      <c r="N7" s="123" t="s">
        <v>9</v>
      </c>
      <c r="O7" s="123" t="s">
        <v>10</v>
      </c>
      <c r="P7" s="120" t="s">
        <v>11</v>
      </c>
      <c r="Q7" s="120" t="s">
        <v>380</v>
      </c>
    </row>
    <row r="8" spans="1:19" ht="14.45" customHeight="1" x14ac:dyDescent="0.25">
      <c r="A8" s="31"/>
      <c r="B8" s="115" t="s">
        <v>381</v>
      </c>
      <c r="C8" s="116"/>
      <c r="D8" s="91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1"/>
      <c r="Q8" s="121"/>
    </row>
    <row r="9" spans="1:19" ht="8.1" hidden="1" customHeight="1" x14ac:dyDescent="0.25">
      <c r="A9" s="31"/>
      <c r="B9" s="115"/>
      <c r="C9" s="116"/>
      <c r="D9" s="91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1"/>
      <c r="Q9" s="121"/>
    </row>
    <row r="10" spans="1:19" ht="8.1" hidden="1" customHeight="1" x14ac:dyDescent="0.25">
      <c r="A10" s="31"/>
      <c r="B10" s="97"/>
      <c r="C10" s="98"/>
      <c r="D10" s="91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1"/>
      <c r="Q10" s="121"/>
    </row>
    <row r="11" spans="1:19" ht="15" hidden="1" customHeight="1" x14ac:dyDescent="0.25">
      <c r="A11" s="10"/>
      <c r="B11" s="94"/>
      <c r="C11" s="96"/>
      <c r="D11" s="96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2"/>
      <c r="Q11" s="122"/>
    </row>
    <row r="12" spans="1:19" s="34" customFormat="1" x14ac:dyDescent="0.25">
      <c r="A12" s="15" t="s">
        <v>196</v>
      </c>
      <c r="B12" s="32" t="s">
        <v>197</v>
      </c>
      <c r="C12" s="33" t="s">
        <v>198</v>
      </c>
      <c r="D12" s="33" t="s">
        <v>15</v>
      </c>
      <c r="E12" s="72">
        <f t="shared" ref="E12:P12" si="0">E13+E18+E19+E20+E24+E28+E38+E42</f>
        <v>725849.23361215997</v>
      </c>
      <c r="F12" s="72">
        <f t="shared" si="0"/>
        <v>791513.2494022199</v>
      </c>
      <c r="G12" s="72">
        <f t="shared" si="0"/>
        <v>717232.10871744005</v>
      </c>
      <c r="H12" s="72">
        <f t="shared" si="0"/>
        <v>464721.66286526003</v>
      </c>
      <c r="I12" s="72">
        <f t="shared" si="0"/>
        <v>468166.64936722</v>
      </c>
      <c r="J12" s="72">
        <f t="shared" si="0"/>
        <v>725478.42383132013</v>
      </c>
      <c r="K12" s="72">
        <f t="shared" si="0"/>
        <v>624252.41335641989</v>
      </c>
      <c r="L12" s="72">
        <f t="shared" si="0"/>
        <v>828923.54443151946</v>
      </c>
      <c r="M12" s="72">
        <f t="shared" si="0"/>
        <v>739988.41399963992</v>
      </c>
      <c r="N12" s="72">
        <f t="shared" si="0"/>
        <v>552916.19729692978</v>
      </c>
      <c r="O12" s="72">
        <f t="shared" si="0"/>
        <v>577825.88643558999</v>
      </c>
      <c r="P12" s="72">
        <f t="shared" si="0"/>
        <v>1015065.0507092199</v>
      </c>
      <c r="Q12" s="72">
        <f t="shared" ref="Q12:S54" si="1">SUM(E12:P12)</f>
        <v>8231932.8340249378</v>
      </c>
      <c r="R12" s="110"/>
      <c r="S12" s="106"/>
    </row>
    <row r="13" spans="1:19" x14ac:dyDescent="0.25">
      <c r="A13" s="9" t="s">
        <v>199</v>
      </c>
      <c r="B13" s="15" t="s">
        <v>200</v>
      </c>
      <c r="C13" s="16" t="s">
        <v>201</v>
      </c>
      <c r="D13" s="8" t="s">
        <v>15</v>
      </c>
      <c r="E13" s="69">
        <f>E14+E15</f>
        <v>331130.7279594799</v>
      </c>
      <c r="F13" s="69">
        <f t="shared" ref="F13:P13" si="2">F14+F15</f>
        <v>224961.1979012299</v>
      </c>
      <c r="G13" s="69">
        <f t="shared" si="2"/>
        <v>189814.32544481001</v>
      </c>
      <c r="H13" s="69">
        <f t="shared" si="2"/>
        <v>182262.26445784001</v>
      </c>
      <c r="I13" s="69">
        <f t="shared" si="2"/>
        <v>182161.69163309011</v>
      </c>
      <c r="J13" s="69">
        <f t="shared" si="2"/>
        <v>183731.34933748012</v>
      </c>
      <c r="K13" s="69">
        <f t="shared" si="2"/>
        <v>194647.28006042997</v>
      </c>
      <c r="L13" s="69">
        <f t="shared" si="2"/>
        <v>196667.37458558966</v>
      </c>
      <c r="M13" s="69">
        <f t="shared" si="2"/>
        <v>187116.75047551998</v>
      </c>
      <c r="N13" s="69">
        <f t="shared" si="2"/>
        <v>191534.28969023982</v>
      </c>
      <c r="O13" s="69">
        <f t="shared" si="2"/>
        <v>191024.13110620994</v>
      </c>
      <c r="P13" s="69">
        <f t="shared" si="2"/>
        <v>371724.53297576989</v>
      </c>
      <c r="Q13" s="69">
        <f t="shared" si="1"/>
        <v>2626775.9156276896</v>
      </c>
      <c r="R13" s="53"/>
    </row>
    <row r="14" spans="1:19" x14ac:dyDescent="0.25">
      <c r="A14" s="9" t="s">
        <v>202</v>
      </c>
      <c r="B14" s="9" t="s">
        <v>203</v>
      </c>
      <c r="C14" s="35" t="s">
        <v>204</v>
      </c>
      <c r="D14" s="8" t="s">
        <v>15</v>
      </c>
      <c r="E14" s="104">
        <v>301600.11740696983</v>
      </c>
      <c r="F14" s="73">
        <v>146724.67839273988</v>
      </c>
      <c r="G14" s="73">
        <v>153267.82521503005</v>
      </c>
      <c r="H14" s="73">
        <v>153772.05650854</v>
      </c>
      <c r="I14" s="73">
        <v>149581.07764819011</v>
      </c>
      <c r="J14" s="73">
        <v>157764.0247980401</v>
      </c>
      <c r="K14" s="73">
        <v>153948.48004406993</v>
      </c>
      <c r="L14" s="73">
        <v>156083.41756247962</v>
      </c>
      <c r="M14" s="73">
        <v>153956.21362447995</v>
      </c>
      <c r="N14" s="73">
        <v>157594.94981605982</v>
      </c>
      <c r="O14" s="73">
        <v>156622.81267544994</v>
      </c>
      <c r="P14" s="73">
        <v>324937.10357287992</v>
      </c>
      <c r="Q14" s="73">
        <f t="shared" si="1"/>
        <v>2165852.7572649289</v>
      </c>
    </row>
    <row r="15" spans="1:19" x14ac:dyDescent="0.25">
      <c r="A15" s="9" t="s">
        <v>205</v>
      </c>
      <c r="B15" s="9" t="s">
        <v>206</v>
      </c>
      <c r="C15" s="35" t="s">
        <v>207</v>
      </c>
      <c r="D15" s="8" t="s">
        <v>15</v>
      </c>
      <c r="E15" s="70">
        <f t="shared" ref="E15:P15" si="3">E16+E17</f>
        <v>29530.610552510043</v>
      </c>
      <c r="F15" s="70">
        <f t="shared" si="3"/>
        <v>78236.519508490033</v>
      </c>
      <c r="G15" s="70">
        <f t="shared" si="3"/>
        <v>36546.500229779944</v>
      </c>
      <c r="H15" s="70">
        <f t="shared" si="3"/>
        <v>28490.207949300016</v>
      </c>
      <c r="I15" s="70">
        <f t="shared" si="3"/>
        <v>32580.613984900014</v>
      </c>
      <c r="J15" s="70">
        <f t="shared" si="3"/>
        <v>25967.324539440015</v>
      </c>
      <c r="K15" s="70">
        <f t="shared" si="3"/>
        <v>40698.800016360037</v>
      </c>
      <c r="L15" s="70">
        <f t="shared" si="3"/>
        <v>40583.957023110037</v>
      </c>
      <c r="M15" s="70">
        <f t="shared" si="3"/>
        <v>33160.536851040015</v>
      </c>
      <c r="N15" s="70">
        <f t="shared" si="3"/>
        <v>33939.33987417999</v>
      </c>
      <c r="O15" s="70">
        <f t="shared" si="3"/>
        <v>34401.318430759995</v>
      </c>
      <c r="P15" s="70">
        <f t="shared" si="3"/>
        <v>46787.429402889953</v>
      </c>
      <c r="Q15" s="70">
        <f t="shared" si="1"/>
        <v>460923.15836276009</v>
      </c>
    </row>
    <row r="16" spans="1:19" x14ac:dyDescent="0.25">
      <c r="A16" s="9" t="s">
        <v>208</v>
      </c>
      <c r="B16" s="9" t="s">
        <v>209</v>
      </c>
      <c r="C16" s="19" t="s">
        <v>210</v>
      </c>
      <c r="D16" s="8" t="s">
        <v>15</v>
      </c>
      <c r="E16" s="73">
        <v>29530.610552510043</v>
      </c>
      <c r="F16" s="73">
        <v>78236.519508490033</v>
      </c>
      <c r="G16" s="73">
        <v>36546.500229779944</v>
      </c>
      <c r="H16" s="73">
        <v>28490.207949300016</v>
      </c>
      <c r="I16" s="73">
        <v>32580.613984900014</v>
      </c>
      <c r="J16" s="73">
        <v>25967.324539440015</v>
      </c>
      <c r="K16" s="73">
        <v>40698.800016360037</v>
      </c>
      <c r="L16" s="73">
        <v>40583.957023110037</v>
      </c>
      <c r="M16" s="73">
        <v>33160.536851040015</v>
      </c>
      <c r="N16" s="73">
        <v>33939.33987417999</v>
      </c>
      <c r="O16" s="73">
        <v>34401.318430759995</v>
      </c>
      <c r="P16" s="73">
        <v>46787.429402889953</v>
      </c>
      <c r="Q16" s="73">
        <f t="shared" si="1"/>
        <v>460923.15836276009</v>
      </c>
    </row>
    <row r="17" spans="1:17" x14ac:dyDescent="0.25">
      <c r="A17" s="9" t="s">
        <v>211</v>
      </c>
      <c r="B17" s="36" t="s">
        <v>212</v>
      </c>
      <c r="C17" s="37" t="s">
        <v>213</v>
      </c>
      <c r="D17" s="38" t="s">
        <v>15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f t="shared" si="1"/>
        <v>0</v>
      </c>
    </row>
    <row r="18" spans="1:17" x14ac:dyDescent="0.25">
      <c r="A18" s="9" t="s">
        <v>214</v>
      </c>
      <c r="B18" s="15" t="s">
        <v>215</v>
      </c>
      <c r="C18" s="16" t="s">
        <v>216</v>
      </c>
      <c r="D18" s="8" t="s">
        <v>15</v>
      </c>
      <c r="E18" s="73">
        <v>7584.4674748800007</v>
      </c>
      <c r="F18" s="73">
        <v>28202.730847409995</v>
      </c>
      <c r="G18" s="73">
        <v>29826.513530599979</v>
      </c>
      <c r="H18" s="73">
        <v>13765.924104869995</v>
      </c>
      <c r="I18" s="73">
        <v>20532.166309669981</v>
      </c>
      <c r="J18" s="73">
        <v>29127.603205540014</v>
      </c>
      <c r="K18" s="73">
        <v>21177.813322079986</v>
      </c>
      <c r="L18" s="73">
        <v>25017.686773929974</v>
      </c>
      <c r="M18" s="73">
        <v>30022.05113135001</v>
      </c>
      <c r="N18" s="73">
        <v>36647.764240080018</v>
      </c>
      <c r="O18" s="73">
        <v>33816.468352630065</v>
      </c>
      <c r="P18" s="73">
        <v>80477.508253559747</v>
      </c>
      <c r="Q18" s="73">
        <f t="shared" si="1"/>
        <v>356198.69754659978</v>
      </c>
    </row>
    <row r="19" spans="1:17" x14ac:dyDescent="0.25">
      <c r="A19" s="9" t="s">
        <v>217</v>
      </c>
      <c r="B19" s="15" t="s">
        <v>218</v>
      </c>
      <c r="C19" s="16" t="s">
        <v>385</v>
      </c>
      <c r="D19" s="8" t="s">
        <v>15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f t="shared" si="1"/>
        <v>0</v>
      </c>
    </row>
    <row r="20" spans="1:17" x14ac:dyDescent="0.25">
      <c r="A20" s="9" t="s">
        <v>219</v>
      </c>
      <c r="B20" s="15" t="s">
        <v>220</v>
      </c>
      <c r="C20" s="16" t="s">
        <v>221</v>
      </c>
      <c r="D20" s="8" t="s">
        <v>15</v>
      </c>
      <c r="E20" s="69">
        <f t="shared" ref="E20:P20" si="4">E21+E22+E23</f>
        <v>162793.47063435</v>
      </c>
      <c r="F20" s="69">
        <f t="shared" si="4"/>
        <v>296368.90998549003</v>
      </c>
      <c r="G20" s="69">
        <f t="shared" si="4"/>
        <v>233690.40113094001</v>
      </c>
      <c r="H20" s="69">
        <f t="shared" si="4"/>
        <v>55658.064436989996</v>
      </c>
      <c r="I20" s="69">
        <f t="shared" si="4"/>
        <v>61362.286214860003</v>
      </c>
      <c r="J20" s="69">
        <f t="shared" si="4"/>
        <v>201270.88899687002</v>
      </c>
      <c r="K20" s="69">
        <f t="shared" si="4"/>
        <v>192836.74616039998</v>
      </c>
      <c r="L20" s="69">
        <f t="shared" si="4"/>
        <v>304347.01252716995</v>
      </c>
      <c r="M20" s="69">
        <f t="shared" si="4"/>
        <v>245299.60971311</v>
      </c>
      <c r="N20" s="69">
        <f t="shared" si="4"/>
        <v>64908.249460759995</v>
      </c>
      <c r="O20" s="69">
        <f t="shared" si="4"/>
        <v>68432.516000959993</v>
      </c>
      <c r="P20" s="69">
        <f t="shared" si="4"/>
        <v>157175.20978777</v>
      </c>
      <c r="Q20" s="69">
        <f t="shared" si="1"/>
        <v>2044143.3650496698</v>
      </c>
    </row>
    <row r="21" spans="1:17" x14ac:dyDescent="0.25">
      <c r="A21" s="9" t="s">
        <v>222</v>
      </c>
      <c r="B21" s="9" t="s">
        <v>223</v>
      </c>
      <c r="C21" s="35" t="s">
        <v>224</v>
      </c>
      <c r="D21" s="8" t="s">
        <v>15</v>
      </c>
      <c r="E21" s="73">
        <v>15079.91733674</v>
      </c>
      <c r="F21" s="73">
        <v>26203.147618160001</v>
      </c>
      <c r="G21" s="73">
        <v>67075.702407680001</v>
      </c>
      <c r="H21" s="73">
        <v>22169.583923359998</v>
      </c>
      <c r="I21" s="73">
        <v>4380.9463586700003</v>
      </c>
      <c r="J21" s="73">
        <v>6079.6599252599999</v>
      </c>
      <c r="K21" s="73">
        <v>18171.865363230001</v>
      </c>
      <c r="L21" s="73">
        <v>29849.299258499999</v>
      </c>
      <c r="M21" s="73">
        <v>69813.25804647</v>
      </c>
      <c r="N21" s="73">
        <v>28930.422177809996</v>
      </c>
      <c r="O21" s="73">
        <v>7442.2383765300001</v>
      </c>
      <c r="P21" s="73">
        <v>13158.892664879999</v>
      </c>
      <c r="Q21" s="73">
        <f t="shared" si="1"/>
        <v>308354.93345729</v>
      </c>
    </row>
    <row r="22" spans="1:17" x14ac:dyDescent="0.25">
      <c r="A22" s="9" t="s">
        <v>225</v>
      </c>
      <c r="B22" s="9" t="s">
        <v>226</v>
      </c>
      <c r="C22" s="35" t="s">
        <v>227</v>
      </c>
      <c r="D22" s="8" t="s">
        <v>15</v>
      </c>
      <c r="E22" s="73">
        <v>147713.55329760999</v>
      </c>
      <c r="F22" s="73">
        <v>270165.76236733003</v>
      </c>
      <c r="G22" s="73">
        <v>166614.69872326002</v>
      </c>
      <c r="H22" s="73">
        <v>33488.480513629998</v>
      </c>
      <c r="I22" s="73">
        <v>56981.339856190003</v>
      </c>
      <c r="J22" s="73">
        <v>195191.22907161003</v>
      </c>
      <c r="K22" s="73">
        <v>174664.88079716999</v>
      </c>
      <c r="L22" s="73">
        <v>274497.71326866996</v>
      </c>
      <c r="M22" s="73">
        <v>175486.35166664</v>
      </c>
      <c r="N22" s="73">
        <v>35977.827282949998</v>
      </c>
      <c r="O22" s="73">
        <v>60990.277624429997</v>
      </c>
      <c r="P22" s="73">
        <v>144016.31712289</v>
      </c>
      <c r="Q22" s="73">
        <f t="shared" si="1"/>
        <v>1735788.4315923799</v>
      </c>
    </row>
    <row r="23" spans="1:17" x14ac:dyDescent="0.25">
      <c r="A23" s="9" t="s">
        <v>228</v>
      </c>
      <c r="B23" s="36" t="s">
        <v>229</v>
      </c>
      <c r="C23" s="39" t="s">
        <v>230</v>
      </c>
      <c r="D23" s="38" t="s">
        <v>15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f t="shared" si="1"/>
        <v>0</v>
      </c>
    </row>
    <row r="24" spans="1:17" x14ac:dyDescent="0.25">
      <c r="A24" s="9" t="s">
        <v>231</v>
      </c>
      <c r="B24" s="15" t="s">
        <v>232</v>
      </c>
      <c r="C24" s="16" t="s">
        <v>233</v>
      </c>
      <c r="D24" s="8" t="s">
        <v>15</v>
      </c>
      <c r="E24" s="69">
        <f t="shared" ref="E24:P24" si="5">E25+E26+E27</f>
        <v>0</v>
      </c>
      <c r="F24" s="69">
        <f t="shared" si="5"/>
        <v>0</v>
      </c>
      <c r="G24" s="69">
        <f t="shared" si="5"/>
        <v>0</v>
      </c>
      <c r="H24" s="69">
        <f t="shared" si="5"/>
        <v>0</v>
      </c>
      <c r="I24" s="69">
        <f t="shared" si="5"/>
        <v>0</v>
      </c>
      <c r="J24" s="69">
        <f t="shared" si="5"/>
        <v>0</v>
      </c>
      <c r="K24" s="69">
        <f t="shared" si="5"/>
        <v>0</v>
      </c>
      <c r="L24" s="69">
        <f t="shared" si="5"/>
        <v>0</v>
      </c>
      <c r="M24" s="69">
        <f t="shared" si="5"/>
        <v>0</v>
      </c>
      <c r="N24" s="69">
        <f t="shared" si="5"/>
        <v>0</v>
      </c>
      <c r="O24" s="69">
        <f t="shared" si="5"/>
        <v>0</v>
      </c>
      <c r="P24" s="69">
        <f t="shared" si="5"/>
        <v>0</v>
      </c>
      <c r="Q24" s="69">
        <f t="shared" si="1"/>
        <v>0</v>
      </c>
    </row>
    <row r="25" spans="1:17" x14ac:dyDescent="0.25">
      <c r="A25" s="9" t="s">
        <v>234</v>
      </c>
      <c r="B25" s="9" t="s">
        <v>235</v>
      </c>
      <c r="C25" s="35" t="s">
        <v>236</v>
      </c>
      <c r="D25" s="8" t="s">
        <v>15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f t="shared" si="1"/>
        <v>0</v>
      </c>
    </row>
    <row r="26" spans="1:17" x14ac:dyDescent="0.25">
      <c r="A26" s="9" t="s">
        <v>237</v>
      </c>
      <c r="B26" s="9" t="s">
        <v>238</v>
      </c>
      <c r="C26" s="35" t="s">
        <v>239</v>
      </c>
      <c r="D26" s="8" t="s">
        <v>15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f t="shared" si="1"/>
        <v>0</v>
      </c>
    </row>
    <row r="27" spans="1:17" x14ac:dyDescent="0.25">
      <c r="A27" s="9" t="s">
        <v>240</v>
      </c>
      <c r="B27" s="36" t="s">
        <v>241</v>
      </c>
      <c r="C27" s="39" t="s">
        <v>242</v>
      </c>
      <c r="D27" s="38" t="s">
        <v>15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f t="shared" si="1"/>
        <v>0</v>
      </c>
    </row>
    <row r="28" spans="1:17" x14ac:dyDescent="0.25">
      <c r="A28" s="9" t="s">
        <v>243</v>
      </c>
      <c r="B28" s="15" t="s">
        <v>244</v>
      </c>
      <c r="C28" s="16" t="s">
        <v>245</v>
      </c>
      <c r="D28" s="8" t="s">
        <v>15</v>
      </c>
      <c r="E28" s="69">
        <f t="shared" ref="E28:P28" si="6">E29+E32+E35</f>
        <v>145673.79371681993</v>
      </c>
      <c r="F28" s="69">
        <f t="shared" si="6"/>
        <v>150882.20758157998</v>
      </c>
      <c r="G28" s="69">
        <f t="shared" si="6"/>
        <v>173921.48471436001</v>
      </c>
      <c r="H28" s="69">
        <f t="shared" si="6"/>
        <v>130628.50660616001</v>
      </c>
      <c r="I28" s="69">
        <f t="shared" si="6"/>
        <v>121116.84836830999</v>
      </c>
      <c r="J28" s="69">
        <f t="shared" si="6"/>
        <v>227969.69872031998</v>
      </c>
      <c r="K28" s="69">
        <f t="shared" si="6"/>
        <v>126094.06192726</v>
      </c>
      <c r="L28" s="69">
        <f t="shared" si="6"/>
        <v>215540.02735542998</v>
      </c>
      <c r="M28" s="69">
        <f t="shared" si="6"/>
        <v>183254.65564263007</v>
      </c>
      <c r="N28" s="69">
        <f t="shared" si="6"/>
        <v>160712.18825691001</v>
      </c>
      <c r="O28" s="69">
        <f t="shared" si="6"/>
        <v>187679.19792573998</v>
      </c>
      <c r="P28" s="69">
        <f t="shared" si="6"/>
        <v>226522.26355417998</v>
      </c>
      <c r="Q28" s="69">
        <f t="shared" si="1"/>
        <v>2049994.9343696998</v>
      </c>
    </row>
    <row r="29" spans="1:17" x14ac:dyDescent="0.25">
      <c r="A29" s="9" t="s">
        <v>246</v>
      </c>
      <c r="B29" s="9" t="s">
        <v>247</v>
      </c>
      <c r="C29" s="35" t="s">
        <v>248</v>
      </c>
      <c r="D29" s="8" t="s">
        <v>15</v>
      </c>
      <c r="E29" s="70">
        <f>E30+E31</f>
        <v>0</v>
      </c>
      <c r="F29" s="70">
        <f t="shared" ref="F29:P29" si="7">F30+F31</f>
        <v>0</v>
      </c>
      <c r="G29" s="70">
        <f t="shared" si="7"/>
        <v>0</v>
      </c>
      <c r="H29" s="70">
        <f t="shared" si="7"/>
        <v>0</v>
      </c>
      <c r="I29" s="70">
        <f t="shared" si="7"/>
        <v>0</v>
      </c>
      <c r="J29" s="70">
        <f t="shared" si="7"/>
        <v>0</v>
      </c>
      <c r="K29" s="70">
        <f t="shared" si="7"/>
        <v>0</v>
      </c>
      <c r="L29" s="70">
        <f t="shared" si="7"/>
        <v>0</v>
      </c>
      <c r="M29" s="70">
        <f t="shared" si="7"/>
        <v>0</v>
      </c>
      <c r="N29" s="70">
        <f t="shared" si="7"/>
        <v>0</v>
      </c>
      <c r="O29" s="70">
        <f t="shared" si="7"/>
        <v>0</v>
      </c>
      <c r="P29" s="70">
        <f t="shared" si="7"/>
        <v>0</v>
      </c>
      <c r="Q29" s="70">
        <f t="shared" si="1"/>
        <v>0</v>
      </c>
    </row>
    <row r="30" spans="1:17" x14ac:dyDescent="0.25">
      <c r="A30" s="9" t="s">
        <v>249</v>
      </c>
      <c r="B30" s="9" t="s">
        <v>250</v>
      </c>
      <c r="C30" s="19" t="s">
        <v>251</v>
      </c>
      <c r="D30" s="8" t="s">
        <v>15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f t="shared" si="1"/>
        <v>0</v>
      </c>
    </row>
    <row r="31" spans="1:17" x14ac:dyDescent="0.25">
      <c r="A31" s="9" t="s">
        <v>252</v>
      </c>
      <c r="B31" s="9" t="s">
        <v>253</v>
      </c>
      <c r="C31" s="19" t="s">
        <v>254</v>
      </c>
      <c r="D31" s="8" t="s">
        <v>15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f t="shared" si="1"/>
        <v>0</v>
      </c>
    </row>
    <row r="32" spans="1:17" x14ac:dyDescent="0.25">
      <c r="A32" s="9" t="s">
        <v>255</v>
      </c>
      <c r="B32" s="9" t="s">
        <v>256</v>
      </c>
      <c r="C32" s="35" t="s">
        <v>257</v>
      </c>
      <c r="D32" s="8" t="s">
        <v>15</v>
      </c>
      <c r="E32" s="70">
        <f t="shared" ref="E32:P32" si="8">E33+E34</f>
        <v>218.46672955999998</v>
      </c>
      <c r="F32" s="70">
        <f t="shared" si="8"/>
        <v>1183.9028209800001</v>
      </c>
      <c r="G32" s="70">
        <f t="shared" si="8"/>
        <v>594.22777946000008</v>
      </c>
      <c r="H32" s="70">
        <f t="shared" si="8"/>
        <v>474.00037599999996</v>
      </c>
      <c r="I32" s="70">
        <f t="shared" si="8"/>
        <v>309.23303725</v>
      </c>
      <c r="J32" s="70">
        <f t="shared" si="8"/>
        <v>204.81982502</v>
      </c>
      <c r="K32" s="70">
        <f t="shared" si="8"/>
        <v>178.34900043000002</v>
      </c>
      <c r="L32" s="70">
        <f t="shared" si="8"/>
        <v>852.86694885000009</v>
      </c>
      <c r="M32" s="70">
        <f t="shared" si="8"/>
        <v>1793.71052689</v>
      </c>
      <c r="N32" s="70">
        <f t="shared" si="8"/>
        <v>1416.08779794</v>
      </c>
      <c r="O32" s="70">
        <f t="shared" si="8"/>
        <v>868.77286542000002</v>
      </c>
      <c r="P32" s="70">
        <f t="shared" si="8"/>
        <v>978.11417674999996</v>
      </c>
      <c r="Q32" s="70">
        <f t="shared" si="1"/>
        <v>9072.551884550001</v>
      </c>
    </row>
    <row r="33" spans="1:18" x14ac:dyDescent="0.25">
      <c r="A33" s="9" t="s">
        <v>258</v>
      </c>
      <c r="B33" s="9" t="s">
        <v>259</v>
      </c>
      <c r="C33" s="19" t="s">
        <v>251</v>
      </c>
      <c r="D33" s="8" t="s">
        <v>15</v>
      </c>
      <c r="E33" s="73">
        <v>218.46672955999998</v>
      </c>
      <c r="F33" s="73">
        <v>1183.9028209800001</v>
      </c>
      <c r="G33" s="73">
        <v>594.22777946000008</v>
      </c>
      <c r="H33" s="73">
        <v>474.00037599999996</v>
      </c>
      <c r="I33" s="73">
        <v>309.23303725</v>
      </c>
      <c r="J33" s="73">
        <v>204.81982502</v>
      </c>
      <c r="K33" s="73">
        <v>178.34900043000002</v>
      </c>
      <c r="L33" s="73">
        <v>852.86694885000009</v>
      </c>
      <c r="M33" s="73">
        <v>1793.71052689</v>
      </c>
      <c r="N33" s="73">
        <v>1416.08779794</v>
      </c>
      <c r="O33" s="73">
        <v>868.77286542000002</v>
      </c>
      <c r="P33" s="73">
        <v>978.11417674999996</v>
      </c>
      <c r="Q33" s="73">
        <f t="shared" si="1"/>
        <v>9072.551884550001</v>
      </c>
    </row>
    <row r="34" spans="1:18" x14ac:dyDescent="0.25">
      <c r="A34" s="9" t="s">
        <v>260</v>
      </c>
      <c r="B34" s="9" t="s">
        <v>261</v>
      </c>
      <c r="C34" s="19" t="s">
        <v>254</v>
      </c>
      <c r="D34" s="8" t="s">
        <v>15</v>
      </c>
      <c r="E34" s="70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</row>
    <row r="35" spans="1:18" x14ac:dyDescent="0.25">
      <c r="A35" s="9" t="s">
        <v>262</v>
      </c>
      <c r="B35" s="9" t="s">
        <v>263</v>
      </c>
      <c r="C35" s="35" t="s">
        <v>264</v>
      </c>
      <c r="D35" s="8" t="s">
        <v>15</v>
      </c>
      <c r="E35" s="70">
        <f t="shared" ref="E35:P35" si="9">E36+E37</f>
        <v>145455.32698725993</v>
      </c>
      <c r="F35" s="70">
        <f t="shared" si="9"/>
        <v>149698.30476059997</v>
      </c>
      <c r="G35" s="70">
        <f t="shared" si="9"/>
        <v>173327.25693490001</v>
      </c>
      <c r="H35" s="70">
        <f t="shared" si="9"/>
        <v>130154.50623016001</v>
      </c>
      <c r="I35" s="70">
        <f t="shared" si="9"/>
        <v>120807.61533105999</v>
      </c>
      <c r="J35" s="70">
        <f t="shared" si="9"/>
        <v>227764.87889529997</v>
      </c>
      <c r="K35" s="70">
        <f t="shared" si="9"/>
        <v>125915.71292683001</v>
      </c>
      <c r="L35" s="70">
        <f t="shared" si="9"/>
        <v>214687.16040657999</v>
      </c>
      <c r="M35" s="70">
        <f t="shared" si="9"/>
        <v>181460.94511574006</v>
      </c>
      <c r="N35" s="70">
        <f t="shared" si="9"/>
        <v>159296.10045897</v>
      </c>
      <c r="O35" s="70">
        <f t="shared" si="9"/>
        <v>186810.42506031998</v>
      </c>
      <c r="P35" s="70">
        <f t="shared" si="9"/>
        <v>225544.14937742997</v>
      </c>
      <c r="Q35" s="70">
        <f t="shared" si="1"/>
        <v>2040922.3824851499</v>
      </c>
    </row>
    <row r="36" spans="1:18" x14ac:dyDescent="0.25">
      <c r="A36" s="9" t="s">
        <v>265</v>
      </c>
      <c r="B36" s="9" t="s">
        <v>266</v>
      </c>
      <c r="C36" s="19" t="s">
        <v>251</v>
      </c>
      <c r="D36" s="8" t="s">
        <v>15</v>
      </c>
      <c r="E36" s="73">
        <v>143977.27029393995</v>
      </c>
      <c r="F36" s="73">
        <v>120417.40748052998</v>
      </c>
      <c r="G36" s="73">
        <v>156099.56698889</v>
      </c>
      <c r="H36" s="73">
        <v>128950.21838642001</v>
      </c>
      <c r="I36" s="73">
        <v>116760.81819360999</v>
      </c>
      <c r="J36" s="73">
        <v>204133.27782333997</v>
      </c>
      <c r="K36" s="73">
        <v>105145.54511917</v>
      </c>
      <c r="L36" s="73">
        <v>211023.84604385999</v>
      </c>
      <c r="M36" s="73">
        <v>128917.57401455007</v>
      </c>
      <c r="N36" s="73">
        <v>147403.69019264</v>
      </c>
      <c r="O36" s="73">
        <v>163041.73912741995</v>
      </c>
      <c r="P36" s="73">
        <v>155746.26460544998</v>
      </c>
      <c r="Q36" s="73">
        <f t="shared" si="1"/>
        <v>1781617.2182698199</v>
      </c>
      <c r="R36" s="105"/>
    </row>
    <row r="37" spans="1:18" x14ac:dyDescent="0.25">
      <c r="A37" s="9" t="s">
        <v>267</v>
      </c>
      <c r="B37" s="36" t="s">
        <v>268</v>
      </c>
      <c r="C37" s="37" t="s">
        <v>254</v>
      </c>
      <c r="D37" s="38" t="s">
        <v>15</v>
      </c>
      <c r="E37" s="73">
        <v>1478.0566933199998</v>
      </c>
      <c r="F37" s="73">
        <v>29280.897280069996</v>
      </c>
      <c r="G37" s="73">
        <v>17227.689946010003</v>
      </c>
      <c r="H37" s="73">
        <v>1204.28784374</v>
      </c>
      <c r="I37" s="73">
        <v>4046.7971374500003</v>
      </c>
      <c r="J37" s="73">
        <v>23631.601071959998</v>
      </c>
      <c r="K37" s="73">
        <v>20770.167807660004</v>
      </c>
      <c r="L37" s="73">
        <v>3663.3143627199997</v>
      </c>
      <c r="M37" s="73">
        <v>52543.371101190001</v>
      </c>
      <c r="N37" s="73">
        <v>11892.410266330002</v>
      </c>
      <c r="O37" s="73">
        <v>23768.685932900018</v>
      </c>
      <c r="P37" s="73">
        <v>69797.884771979981</v>
      </c>
      <c r="Q37" s="73">
        <f t="shared" si="1"/>
        <v>259305.16421533003</v>
      </c>
    </row>
    <row r="38" spans="1:18" x14ac:dyDescent="0.25">
      <c r="A38" s="9" t="s">
        <v>269</v>
      </c>
      <c r="B38" s="15" t="s">
        <v>270</v>
      </c>
      <c r="C38" s="16" t="s">
        <v>271</v>
      </c>
      <c r="D38" s="8" t="s">
        <v>15</v>
      </c>
      <c r="E38" s="69">
        <f t="shared" ref="E38:P38" si="10">E39+E40+E41</f>
        <v>66802.363783700013</v>
      </c>
      <c r="F38" s="69">
        <f t="shared" si="10"/>
        <v>72799.536151330001</v>
      </c>
      <c r="G38" s="69">
        <f t="shared" si="10"/>
        <v>70927.342066899975</v>
      </c>
      <c r="H38" s="69">
        <f t="shared" si="10"/>
        <v>68730.35548920001</v>
      </c>
      <c r="I38" s="69">
        <f t="shared" si="10"/>
        <v>68075.671532929991</v>
      </c>
      <c r="J38" s="69">
        <f t="shared" si="10"/>
        <v>68491.227752709994</v>
      </c>
      <c r="K38" s="69">
        <f t="shared" si="10"/>
        <v>70166.343131519985</v>
      </c>
      <c r="L38" s="69">
        <f t="shared" si="10"/>
        <v>71206.45374570998</v>
      </c>
      <c r="M38" s="69">
        <f t="shared" si="10"/>
        <v>69698.646290420002</v>
      </c>
      <c r="N38" s="69">
        <f t="shared" si="10"/>
        <v>76852.863098620015</v>
      </c>
      <c r="O38" s="69">
        <f t="shared" si="10"/>
        <v>70311.962045209992</v>
      </c>
      <c r="P38" s="69">
        <f t="shared" si="10"/>
        <v>139269.08235604007</v>
      </c>
      <c r="Q38" s="69">
        <f t="shared" si="1"/>
        <v>913331.84744428983</v>
      </c>
    </row>
    <row r="39" spans="1:18" x14ac:dyDescent="0.25">
      <c r="A39" s="9" t="s">
        <v>272</v>
      </c>
      <c r="B39" s="9" t="s">
        <v>273</v>
      </c>
      <c r="C39" s="35" t="s">
        <v>274</v>
      </c>
      <c r="D39" s="8" t="s">
        <v>15</v>
      </c>
      <c r="E39" s="70">
        <v>64029.034089670007</v>
      </c>
      <c r="F39" s="70">
        <v>67107.491836010013</v>
      </c>
      <c r="G39" s="70">
        <v>68107.164164339978</v>
      </c>
      <c r="H39" s="70">
        <v>67471.884933510009</v>
      </c>
      <c r="I39" s="70">
        <v>66816.051457569993</v>
      </c>
      <c r="J39" s="70">
        <v>67113.990392209991</v>
      </c>
      <c r="K39" s="70">
        <v>67938.676392169989</v>
      </c>
      <c r="L39" s="70">
        <v>68753.620502829988</v>
      </c>
      <c r="M39" s="70">
        <v>68233.75210333</v>
      </c>
      <c r="N39" s="70">
        <v>73579.402696680016</v>
      </c>
      <c r="O39" s="70">
        <v>66919.056136679996</v>
      </c>
      <c r="P39" s="70">
        <v>70209.096394600041</v>
      </c>
      <c r="Q39" s="70">
        <f t="shared" si="1"/>
        <v>816279.22109959996</v>
      </c>
    </row>
    <row r="40" spans="1:18" x14ac:dyDescent="0.25">
      <c r="A40" s="9" t="s">
        <v>275</v>
      </c>
      <c r="B40" s="9" t="s">
        <v>276</v>
      </c>
      <c r="C40" s="35" t="s">
        <v>277</v>
      </c>
      <c r="D40" s="8" t="s">
        <v>15</v>
      </c>
      <c r="E40" s="70">
        <v>770.20899227000007</v>
      </c>
      <c r="F40" s="70">
        <v>760.6005570100001</v>
      </c>
      <c r="G40" s="70">
        <v>746.03696497999999</v>
      </c>
      <c r="H40" s="70">
        <v>752.98706491000007</v>
      </c>
      <c r="I40" s="70">
        <v>728.97818274000008</v>
      </c>
      <c r="J40" s="70">
        <v>735.1443843699999</v>
      </c>
      <c r="K40" s="70">
        <v>705.05374941000002</v>
      </c>
      <c r="L40" s="70">
        <v>696.30366351999999</v>
      </c>
      <c r="M40" s="70">
        <v>680.57547303000001</v>
      </c>
      <c r="N40" s="70">
        <v>684.35590107999997</v>
      </c>
      <c r="O40" s="70">
        <v>671.25646058999996</v>
      </c>
      <c r="P40" s="70">
        <v>676.65879691000009</v>
      </c>
      <c r="Q40" s="70">
        <f t="shared" si="1"/>
        <v>8608.1601908199991</v>
      </c>
    </row>
    <row r="41" spans="1:18" x14ac:dyDescent="0.25">
      <c r="A41" s="9" t="s">
        <v>278</v>
      </c>
      <c r="B41" s="36" t="s">
        <v>279</v>
      </c>
      <c r="C41" s="39" t="s">
        <v>280</v>
      </c>
      <c r="D41" s="38" t="s">
        <v>15</v>
      </c>
      <c r="E41" s="73">
        <v>2003.12070176</v>
      </c>
      <c r="F41" s="73">
        <v>4931.4437583099998</v>
      </c>
      <c r="G41" s="73">
        <v>2074.1409375800004</v>
      </c>
      <c r="H41" s="73">
        <v>505.48349078000007</v>
      </c>
      <c r="I41" s="73">
        <v>530.64189261999991</v>
      </c>
      <c r="J41" s="73">
        <v>642.09297613000001</v>
      </c>
      <c r="K41" s="73">
        <v>1522.6129899400003</v>
      </c>
      <c r="L41" s="73">
        <v>1756.5295793599996</v>
      </c>
      <c r="M41" s="73">
        <v>784.31871406000005</v>
      </c>
      <c r="N41" s="73">
        <v>2589.1045008600004</v>
      </c>
      <c r="O41" s="73">
        <v>2721.6494479399994</v>
      </c>
      <c r="P41" s="73">
        <v>68383.327164530012</v>
      </c>
      <c r="Q41" s="73">
        <f t="shared" si="1"/>
        <v>88444.466153870017</v>
      </c>
    </row>
    <row r="42" spans="1:18" x14ac:dyDescent="0.25">
      <c r="A42" s="9" t="s">
        <v>281</v>
      </c>
      <c r="B42" s="15" t="s">
        <v>282</v>
      </c>
      <c r="C42" s="16" t="s">
        <v>283</v>
      </c>
      <c r="D42" s="8" t="s">
        <v>15</v>
      </c>
      <c r="E42" s="69">
        <f t="shared" ref="E42:P42" si="11">E43+E49+E52</f>
        <v>11864.410042930003</v>
      </c>
      <c r="F42" s="69">
        <f t="shared" si="11"/>
        <v>18298.666935180023</v>
      </c>
      <c r="G42" s="69">
        <f t="shared" si="11"/>
        <v>19052.041829830043</v>
      </c>
      <c r="H42" s="69">
        <f t="shared" si="11"/>
        <v>13676.547770199973</v>
      </c>
      <c r="I42" s="69">
        <f t="shared" si="11"/>
        <v>14917.985308359979</v>
      </c>
      <c r="J42" s="69">
        <f t="shared" si="11"/>
        <v>14887.655818399982</v>
      </c>
      <c r="K42" s="69">
        <f t="shared" si="11"/>
        <v>19330.168754729995</v>
      </c>
      <c r="L42" s="69">
        <f t="shared" si="11"/>
        <v>16144.989443689974</v>
      </c>
      <c r="M42" s="69">
        <f t="shared" si="11"/>
        <v>24596.700746609986</v>
      </c>
      <c r="N42" s="69">
        <f t="shared" si="11"/>
        <v>22260.842550319972</v>
      </c>
      <c r="O42" s="69">
        <f t="shared" si="11"/>
        <v>26561.611004839986</v>
      </c>
      <c r="P42" s="69">
        <f t="shared" si="11"/>
        <v>39896.453781899945</v>
      </c>
      <c r="Q42" s="69">
        <f t="shared" si="1"/>
        <v>241488.07398698985</v>
      </c>
    </row>
    <row r="43" spans="1:18" x14ac:dyDescent="0.25">
      <c r="A43" s="9" t="s">
        <v>284</v>
      </c>
      <c r="B43" s="9" t="s">
        <v>285</v>
      </c>
      <c r="C43" s="35" t="s">
        <v>286</v>
      </c>
      <c r="D43" s="8" t="s">
        <v>15</v>
      </c>
      <c r="E43" s="70">
        <f t="shared" ref="E43:P43" si="12">E44+E45+E46+E47+E48</f>
        <v>0</v>
      </c>
      <c r="F43" s="70">
        <f t="shared" si="12"/>
        <v>0</v>
      </c>
      <c r="G43" s="70">
        <f t="shared" si="12"/>
        <v>0</v>
      </c>
      <c r="H43" s="70">
        <f t="shared" si="12"/>
        <v>0</v>
      </c>
      <c r="I43" s="70">
        <f t="shared" si="12"/>
        <v>0</v>
      </c>
      <c r="J43" s="70">
        <f t="shared" si="12"/>
        <v>0</v>
      </c>
      <c r="K43" s="70">
        <f t="shared" si="12"/>
        <v>0</v>
      </c>
      <c r="L43" s="70">
        <f t="shared" si="12"/>
        <v>0</v>
      </c>
      <c r="M43" s="70">
        <f t="shared" si="12"/>
        <v>0</v>
      </c>
      <c r="N43" s="70">
        <f t="shared" si="12"/>
        <v>0</v>
      </c>
      <c r="O43" s="70">
        <f t="shared" si="12"/>
        <v>0</v>
      </c>
      <c r="P43" s="70">
        <f t="shared" si="12"/>
        <v>0</v>
      </c>
      <c r="Q43" s="70">
        <f t="shared" si="1"/>
        <v>0</v>
      </c>
    </row>
    <row r="44" spans="1:18" x14ac:dyDescent="0.25">
      <c r="A44" s="9" t="s">
        <v>287</v>
      </c>
      <c r="B44" s="9" t="s">
        <v>288</v>
      </c>
      <c r="C44" s="19" t="s">
        <v>289</v>
      </c>
      <c r="D44" s="8" t="s">
        <v>15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f t="shared" si="1"/>
        <v>0</v>
      </c>
    </row>
    <row r="45" spans="1:18" x14ac:dyDescent="0.25">
      <c r="A45" s="9" t="s">
        <v>290</v>
      </c>
      <c r="B45" s="9" t="s">
        <v>291</v>
      </c>
      <c r="C45" s="19" t="s">
        <v>292</v>
      </c>
      <c r="D45" s="8" t="s">
        <v>15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f t="shared" si="1"/>
        <v>0</v>
      </c>
    </row>
    <row r="46" spans="1:18" x14ac:dyDescent="0.25">
      <c r="A46" s="9" t="s">
        <v>293</v>
      </c>
      <c r="B46" s="9" t="s">
        <v>294</v>
      </c>
      <c r="C46" s="19" t="s">
        <v>295</v>
      </c>
      <c r="D46" s="8" t="s">
        <v>15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f t="shared" si="1"/>
        <v>0</v>
      </c>
    </row>
    <row r="47" spans="1:18" x14ac:dyDescent="0.25">
      <c r="A47" s="9" t="s">
        <v>296</v>
      </c>
      <c r="B47" s="9" t="s">
        <v>297</v>
      </c>
      <c r="C47" s="19" t="s">
        <v>298</v>
      </c>
      <c r="D47" s="8" t="s">
        <v>15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f t="shared" si="1"/>
        <v>0</v>
      </c>
    </row>
    <row r="48" spans="1:18" x14ac:dyDescent="0.25">
      <c r="A48" s="9" t="s">
        <v>299</v>
      </c>
      <c r="B48" s="9" t="s">
        <v>300</v>
      </c>
      <c r="C48" s="19" t="s">
        <v>301</v>
      </c>
      <c r="D48" s="8" t="s">
        <v>15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f t="shared" si="1"/>
        <v>0</v>
      </c>
    </row>
    <row r="49" spans="1:17" x14ac:dyDescent="0.25">
      <c r="A49" s="9" t="s">
        <v>302</v>
      </c>
      <c r="B49" s="9" t="s">
        <v>303</v>
      </c>
      <c r="C49" s="35" t="s">
        <v>304</v>
      </c>
      <c r="D49" s="8" t="s">
        <v>15</v>
      </c>
      <c r="E49" s="70">
        <f t="shared" ref="E49:P49" si="13">E50+E51</f>
        <v>11864.410042930003</v>
      </c>
      <c r="F49" s="70">
        <f t="shared" si="13"/>
        <v>18298.666935180023</v>
      </c>
      <c r="G49" s="70">
        <f t="shared" si="13"/>
        <v>19052.041829830043</v>
      </c>
      <c r="H49" s="70">
        <f t="shared" si="13"/>
        <v>13676.547770199973</v>
      </c>
      <c r="I49" s="70">
        <f t="shared" si="13"/>
        <v>14917.985308359979</v>
      </c>
      <c r="J49" s="70">
        <f t="shared" si="13"/>
        <v>14887.655818399982</v>
      </c>
      <c r="K49" s="70">
        <f t="shared" si="13"/>
        <v>19330.168754729995</v>
      </c>
      <c r="L49" s="70">
        <f t="shared" si="13"/>
        <v>16144.989443689974</v>
      </c>
      <c r="M49" s="70">
        <f t="shared" si="13"/>
        <v>24596.700746609986</v>
      </c>
      <c r="N49" s="70">
        <f t="shared" si="13"/>
        <v>22260.842550319972</v>
      </c>
      <c r="O49" s="70">
        <f t="shared" si="13"/>
        <v>26561.611004839986</v>
      </c>
      <c r="P49" s="70">
        <f t="shared" si="13"/>
        <v>39896.453781899945</v>
      </c>
      <c r="Q49" s="70">
        <f t="shared" si="1"/>
        <v>241488.07398698985</v>
      </c>
    </row>
    <row r="50" spans="1:17" x14ac:dyDescent="0.25">
      <c r="A50" s="9" t="s">
        <v>305</v>
      </c>
      <c r="B50" s="9" t="s">
        <v>306</v>
      </c>
      <c r="C50" s="19" t="s">
        <v>307</v>
      </c>
      <c r="D50" s="8" t="s">
        <v>15</v>
      </c>
      <c r="E50" s="73">
        <v>3140.9594821700007</v>
      </c>
      <c r="F50" s="73">
        <v>7640.4084852000215</v>
      </c>
      <c r="G50" s="73">
        <v>9685.2984361700437</v>
      </c>
      <c r="H50" s="73">
        <v>5467.4531031799734</v>
      </c>
      <c r="I50" s="73">
        <v>6676.5282395599788</v>
      </c>
      <c r="J50" s="73">
        <v>6620.6775571799826</v>
      </c>
      <c r="K50" s="73">
        <v>7348.8605756199959</v>
      </c>
      <c r="L50" s="73">
        <v>7826.3870951199733</v>
      </c>
      <c r="M50" s="73">
        <v>9848.1142053099866</v>
      </c>
      <c r="N50" s="73">
        <v>10080.054667679973</v>
      </c>
      <c r="O50" s="73">
        <v>16517.704618389987</v>
      </c>
      <c r="P50" s="73">
        <v>24909.113057999944</v>
      </c>
      <c r="Q50" s="73">
        <f t="shared" si="1"/>
        <v>115761.55952357985</v>
      </c>
    </row>
    <row r="51" spans="1:17" x14ac:dyDescent="0.25">
      <c r="A51" s="9" t="s">
        <v>308</v>
      </c>
      <c r="B51" s="9" t="s">
        <v>309</v>
      </c>
      <c r="C51" s="19" t="s">
        <v>310</v>
      </c>
      <c r="D51" s="8" t="s">
        <v>15</v>
      </c>
      <c r="E51" s="73">
        <v>8723.4505607600022</v>
      </c>
      <c r="F51" s="73">
        <v>10658.258449980001</v>
      </c>
      <c r="G51" s="73">
        <v>9366.7433936599991</v>
      </c>
      <c r="H51" s="73">
        <v>8209.094667020001</v>
      </c>
      <c r="I51" s="73">
        <v>8241.4570688000003</v>
      </c>
      <c r="J51" s="73">
        <v>8266.9782612199997</v>
      </c>
      <c r="K51" s="73">
        <v>11981.308179109999</v>
      </c>
      <c r="L51" s="73">
        <v>8318.6023485700007</v>
      </c>
      <c r="M51" s="73">
        <v>14748.586541299999</v>
      </c>
      <c r="N51" s="73">
        <v>12180.787882639999</v>
      </c>
      <c r="O51" s="73">
        <v>10043.90638645</v>
      </c>
      <c r="P51" s="73">
        <v>14987.340723899999</v>
      </c>
      <c r="Q51" s="73">
        <f t="shared" si="1"/>
        <v>125726.51446341</v>
      </c>
    </row>
    <row r="52" spans="1:17" s="34" customFormat="1" ht="40.5" x14ac:dyDescent="0.25">
      <c r="A52" s="15" t="s">
        <v>311</v>
      </c>
      <c r="B52" s="15" t="s">
        <v>312</v>
      </c>
      <c r="C52" s="21" t="s">
        <v>313</v>
      </c>
      <c r="D52" s="86" t="s">
        <v>15</v>
      </c>
      <c r="E52" s="71">
        <f t="shared" ref="E52:P52" si="14">E53+E54</f>
        <v>0</v>
      </c>
      <c r="F52" s="71">
        <f t="shared" si="14"/>
        <v>0</v>
      </c>
      <c r="G52" s="71">
        <f t="shared" si="14"/>
        <v>0</v>
      </c>
      <c r="H52" s="71">
        <f t="shared" si="14"/>
        <v>0</v>
      </c>
      <c r="I52" s="71">
        <f t="shared" si="14"/>
        <v>0</v>
      </c>
      <c r="J52" s="71">
        <f t="shared" si="14"/>
        <v>0</v>
      </c>
      <c r="K52" s="71">
        <f t="shared" si="14"/>
        <v>0</v>
      </c>
      <c r="L52" s="71">
        <f t="shared" si="14"/>
        <v>0</v>
      </c>
      <c r="M52" s="71">
        <f t="shared" si="14"/>
        <v>0</v>
      </c>
      <c r="N52" s="71">
        <f t="shared" si="14"/>
        <v>0</v>
      </c>
      <c r="O52" s="71">
        <f t="shared" si="14"/>
        <v>0</v>
      </c>
      <c r="P52" s="71">
        <f t="shared" si="14"/>
        <v>0</v>
      </c>
      <c r="Q52" s="71">
        <f t="shared" si="1"/>
        <v>0</v>
      </c>
    </row>
    <row r="53" spans="1:17" ht="3" customHeight="1" x14ac:dyDescent="0.25">
      <c r="A53" s="9" t="s">
        <v>314</v>
      </c>
      <c r="B53" s="9" t="s">
        <v>315</v>
      </c>
      <c r="C53" s="19" t="s">
        <v>316</v>
      </c>
      <c r="D53" s="40" t="s">
        <v>15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f t="shared" si="1"/>
        <v>0</v>
      </c>
    </row>
    <row r="54" spans="1:17" ht="3.75" customHeight="1" x14ac:dyDescent="0.25">
      <c r="A54" s="9" t="s">
        <v>317</v>
      </c>
      <c r="B54" s="10" t="s">
        <v>318</v>
      </c>
      <c r="C54" s="23" t="s">
        <v>195</v>
      </c>
      <c r="D54" s="41" t="s">
        <v>15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f t="shared" si="1"/>
        <v>0</v>
      </c>
    </row>
    <row r="55" spans="1:17" s="42" customFormat="1" ht="9.75" x14ac:dyDescent="0.15">
      <c r="B55" s="26"/>
      <c r="C55" s="25"/>
      <c r="D55" s="25"/>
    </row>
    <row r="56" spans="1:17" s="42" customFormat="1" ht="9.75" x14ac:dyDescent="0.15">
      <c r="B56" s="26"/>
      <c r="C56" s="25"/>
      <c r="D56" s="25"/>
    </row>
    <row r="57" spans="1:17" s="42" customFormat="1" ht="9.75" x14ac:dyDescent="0.15">
      <c r="B57" s="26"/>
      <c r="C57" s="25" t="s">
        <v>384</v>
      </c>
      <c r="D57" s="25"/>
    </row>
    <row r="58" spans="1:17" s="42" customFormat="1" ht="9.75" x14ac:dyDescent="0.15">
      <c r="B58" s="26"/>
      <c r="C58" s="25"/>
      <c r="D58" s="25"/>
    </row>
    <row r="59" spans="1:17" s="42" customFormat="1" ht="9.75" x14ac:dyDescent="0.15">
      <c r="B59" s="26"/>
      <c r="C59" s="25"/>
      <c r="D59" s="25"/>
      <c r="G59" s="43"/>
    </row>
    <row r="60" spans="1:17" s="42" customFormat="1" ht="9.75" x14ac:dyDescent="0.15">
      <c r="B60" s="26"/>
      <c r="C60" s="25"/>
      <c r="D60" s="25"/>
      <c r="G60" s="44"/>
    </row>
    <row r="61" spans="1:17" s="42" customFormat="1" ht="9.75" x14ac:dyDescent="0.15">
      <c r="B61" s="26"/>
      <c r="C61" s="25"/>
      <c r="D61" s="25"/>
      <c r="G61" s="45"/>
    </row>
    <row r="62" spans="1:17" s="42" customFormat="1" ht="9.75" x14ac:dyDescent="0.15">
      <c r="B62" s="26"/>
      <c r="C62" s="25"/>
      <c r="D62" s="25"/>
      <c r="G62" s="44"/>
    </row>
    <row r="63" spans="1:17" s="42" customFormat="1" ht="9.75" x14ac:dyDescent="0.15">
      <c r="B63" s="26"/>
      <c r="C63" s="25"/>
      <c r="D63" s="25"/>
      <c r="G63" s="45"/>
    </row>
    <row r="64" spans="1:17" s="42" customFormat="1" ht="9.75" x14ac:dyDescent="0.15">
      <c r="B64" s="26"/>
      <c r="C64" s="25"/>
      <c r="D64" s="25"/>
    </row>
    <row r="65" spans="2:4" s="42" customFormat="1" ht="9.75" x14ac:dyDescent="0.15">
      <c r="B65" s="26"/>
      <c r="C65" s="25"/>
      <c r="D65" s="25"/>
    </row>
    <row r="66" spans="2:4" s="42" customFormat="1" ht="9.75" x14ac:dyDescent="0.15">
      <c r="B66" s="26"/>
      <c r="C66" s="25"/>
      <c r="D66" s="25"/>
    </row>
    <row r="67" spans="2:4" s="42" customFormat="1" ht="9.75" x14ac:dyDescent="0.15">
      <c r="B67" s="26"/>
      <c r="C67" s="25"/>
      <c r="D67" s="25"/>
    </row>
    <row r="68" spans="2:4" s="42" customFormat="1" ht="9.75" x14ac:dyDescent="0.15">
      <c r="B68" s="26"/>
      <c r="C68" s="25"/>
      <c r="D68" s="25"/>
    </row>
    <row r="69" spans="2:4" s="42" customFormat="1" ht="9.75" x14ac:dyDescent="0.15">
      <c r="B69" s="26"/>
      <c r="C69" s="25"/>
      <c r="D69" s="25"/>
    </row>
    <row r="70" spans="2:4" s="42" customFormat="1" ht="9.75" x14ac:dyDescent="0.15">
      <c r="B70" s="46"/>
    </row>
    <row r="71" spans="2:4" s="42" customFormat="1" ht="9.75" x14ac:dyDescent="0.15">
      <c r="B71" s="46"/>
    </row>
    <row r="72" spans="2:4" s="42" customFormat="1" ht="9.75" x14ac:dyDescent="0.15">
      <c r="B72" s="46"/>
    </row>
    <row r="73" spans="2:4" s="42" customFormat="1" ht="9.75" x14ac:dyDescent="0.15">
      <c r="B73" s="46"/>
    </row>
    <row r="74" spans="2:4" s="42" customFormat="1" ht="9.75" x14ac:dyDescent="0.15">
      <c r="B74" s="46"/>
    </row>
    <row r="75" spans="2:4" s="42" customFormat="1" ht="9.75" x14ac:dyDescent="0.15">
      <c r="B75" s="46"/>
    </row>
    <row r="76" spans="2:4" s="42" customFormat="1" ht="9.75" x14ac:dyDescent="0.15">
      <c r="B76" s="46"/>
    </row>
    <row r="77" spans="2:4" s="42" customFormat="1" ht="9.75" x14ac:dyDescent="0.15">
      <c r="B77" s="46"/>
    </row>
  </sheetData>
  <mergeCells count="14">
    <mergeCell ref="Q7:Q11"/>
    <mergeCell ref="B8:C9"/>
    <mergeCell ref="K7:K11"/>
    <mergeCell ref="L7:L11"/>
    <mergeCell ref="M7:M11"/>
    <mergeCell ref="N7:N11"/>
    <mergeCell ref="O7:O11"/>
    <mergeCell ref="P7:P11"/>
    <mergeCell ref="E7:E11"/>
    <mergeCell ref="F7:F11"/>
    <mergeCell ref="G7:G11"/>
    <mergeCell ref="H7:H11"/>
    <mergeCell ref="I7:I11"/>
    <mergeCell ref="J7:J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80C5-9DA4-4ACC-BE43-54B560AE7B92}">
  <dimension ref="A4:R117"/>
  <sheetViews>
    <sheetView showGridLines="0" tabSelected="1" zoomScale="106" zoomScaleNormal="106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baseColWidth="10" defaultColWidth="9.140625" defaultRowHeight="15" x14ac:dyDescent="0.25"/>
  <cols>
    <col min="1" max="1" width="4.5703125" style="28" customWidth="1"/>
    <col min="2" max="2" width="49.7109375" style="1" customWidth="1"/>
    <col min="3" max="3" width="0.7109375" style="1" customWidth="1"/>
    <col min="4" max="4" width="10" style="1" bestFit="1" customWidth="1"/>
    <col min="5" max="11" width="10" style="1" customWidth="1"/>
    <col min="12" max="12" width="11.85546875" style="1" customWidth="1"/>
    <col min="13" max="13" width="10" style="1" customWidth="1"/>
    <col min="14" max="14" width="11.28515625" style="1" customWidth="1"/>
    <col min="15" max="16" width="11.140625" style="1" customWidth="1"/>
    <col min="17" max="17" width="13.5703125" style="1" bestFit="1" customWidth="1"/>
    <col min="18" max="18" width="11.42578125" style="1" bestFit="1" customWidth="1"/>
    <col min="19" max="16384" width="9.140625" style="1"/>
  </cols>
  <sheetData>
    <row r="4" spans="1:18" x14ac:dyDescent="0.25">
      <c r="A4" s="2"/>
      <c r="B4" s="85" t="s">
        <v>379</v>
      </c>
      <c r="C4" s="4"/>
    </row>
    <row r="5" spans="1:18" x14ac:dyDescent="0.25">
      <c r="A5" s="2"/>
      <c r="B5" s="85" t="s">
        <v>395</v>
      </c>
      <c r="C5" s="4"/>
    </row>
    <row r="6" spans="1:18" x14ac:dyDescent="0.25">
      <c r="A6" s="47"/>
      <c r="B6" s="85" t="s">
        <v>386</v>
      </c>
      <c r="C6" s="48"/>
    </row>
    <row r="7" spans="1:18" ht="7.5" customHeight="1" x14ac:dyDescent="0.25">
      <c r="A7" s="88"/>
      <c r="B7" s="89"/>
      <c r="C7" s="90"/>
      <c r="D7" s="120" t="s">
        <v>0</v>
      </c>
      <c r="E7" s="120" t="s">
        <v>1</v>
      </c>
      <c r="F7" s="120" t="s">
        <v>2</v>
      </c>
      <c r="G7" s="120" t="s">
        <v>3</v>
      </c>
      <c r="H7" s="120" t="s">
        <v>4</v>
      </c>
      <c r="I7" s="120" t="s">
        <v>5</v>
      </c>
      <c r="J7" s="120" t="s">
        <v>6</v>
      </c>
      <c r="K7" s="120" t="s">
        <v>7</v>
      </c>
      <c r="L7" s="120" t="s">
        <v>8</v>
      </c>
      <c r="M7" s="120" t="s">
        <v>9</v>
      </c>
      <c r="N7" s="120" t="s">
        <v>10</v>
      </c>
      <c r="O7" s="120" t="s">
        <v>11</v>
      </c>
      <c r="P7" s="120" t="s">
        <v>380</v>
      </c>
    </row>
    <row r="8" spans="1:18" ht="3" customHeight="1" x14ac:dyDescent="0.25">
      <c r="A8" s="126" t="s">
        <v>319</v>
      </c>
      <c r="B8" s="127"/>
      <c r="C8" s="9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8" ht="12" customHeight="1" x14ac:dyDescent="0.25">
      <c r="A9" s="126"/>
      <c r="B9" s="127"/>
      <c r="C9" s="9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8" ht="10.5" customHeight="1" x14ac:dyDescent="0.25">
      <c r="A10" s="94"/>
      <c r="B10" s="96"/>
      <c r="C10" s="96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1" spans="1:18" ht="13.5" customHeight="1" x14ac:dyDescent="0.25">
      <c r="A11" s="49" t="s">
        <v>320</v>
      </c>
      <c r="B11" s="50" t="s">
        <v>321</v>
      </c>
      <c r="C11" s="8" t="s">
        <v>15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8" ht="16.5" customHeight="1" x14ac:dyDescent="0.25">
      <c r="A12" s="15" t="s">
        <v>13</v>
      </c>
      <c r="B12" s="16" t="s">
        <v>322</v>
      </c>
      <c r="C12" s="8" t="s">
        <v>15</v>
      </c>
      <c r="D12" s="75">
        <f t="shared" ref="D12:P12" si="0">D13+D14+D15+D16</f>
        <v>612345.75598640996</v>
      </c>
      <c r="E12" s="75">
        <f t="shared" si="0"/>
        <v>489884.53339906991</v>
      </c>
      <c r="F12" s="75">
        <f t="shared" si="0"/>
        <v>835022.40743660007</v>
      </c>
      <c r="G12" s="75">
        <f t="shared" si="0"/>
        <v>450476.90539213002</v>
      </c>
      <c r="H12" s="75">
        <f t="shared" si="0"/>
        <v>492786.99476264999</v>
      </c>
      <c r="I12" s="75">
        <f t="shared" si="0"/>
        <v>648667.28821707994</v>
      </c>
      <c r="J12" s="75">
        <f t="shared" si="0"/>
        <v>587884.79915083002</v>
      </c>
      <c r="K12" s="75">
        <f t="shared" si="0"/>
        <v>684457.16408023995</v>
      </c>
      <c r="L12" s="75">
        <f t="shared" si="0"/>
        <v>657487.72883194999</v>
      </c>
      <c r="M12" s="75">
        <f t="shared" si="0"/>
        <v>521687.26680834009</v>
      </c>
      <c r="N12" s="75">
        <f t="shared" si="0"/>
        <v>527797.89133511006</v>
      </c>
      <c r="O12" s="75">
        <f t="shared" si="0"/>
        <v>832675.99149892002</v>
      </c>
      <c r="P12" s="75">
        <f t="shared" si="0"/>
        <v>7341174.7268993296</v>
      </c>
      <c r="Q12" s="52"/>
      <c r="R12" s="53"/>
    </row>
    <row r="13" spans="1:18" ht="12" customHeight="1" x14ac:dyDescent="0.25">
      <c r="A13" s="9" t="s">
        <v>17</v>
      </c>
      <c r="B13" s="35" t="s">
        <v>390</v>
      </c>
      <c r="C13" s="8" t="s">
        <v>15</v>
      </c>
      <c r="D13" s="76">
        <f>'INGRESOS 2022'!E13</f>
        <v>543793.71380097</v>
      </c>
      <c r="E13" s="76">
        <f>'INGRESOS 2022'!F13</f>
        <v>435584.0650321499</v>
      </c>
      <c r="F13" s="76">
        <f>'INGRESOS 2022'!G13</f>
        <v>757641.32415180001</v>
      </c>
      <c r="G13" s="76">
        <f>'INGRESOS 2022'!H13</f>
        <v>367998.02525378001</v>
      </c>
      <c r="H13" s="76">
        <f>'INGRESOS 2022'!I13</f>
        <v>376384.55506231001</v>
      </c>
      <c r="I13" s="76">
        <f>'INGRESOS 2022'!J13</f>
        <v>574062.00514452998</v>
      </c>
      <c r="J13" s="76">
        <f>'INGRESOS 2022'!K13</f>
        <v>529682.31703405001</v>
      </c>
      <c r="K13" s="76">
        <f>'INGRESOS 2022'!L13</f>
        <v>452612.14101676003</v>
      </c>
      <c r="L13" s="76">
        <f>'INGRESOS 2022'!M13</f>
        <v>580370.38162661996</v>
      </c>
      <c r="M13" s="76">
        <f>'INGRESOS 2022'!N13</f>
        <v>467353.92327232007</v>
      </c>
      <c r="N13" s="76">
        <f>'INGRESOS 2022'!O13</f>
        <v>471529.74848409998</v>
      </c>
      <c r="O13" s="76">
        <f>'INGRESOS 2022'!P13</f>
        <v>754911.06600016996</v>
      </c>
      <c r="P13" s="76">
        <f>'INGRESOS 2022'!Q13</f>
        <v>6311923.2658795593</v>
      </c>
      <c r="Q13" s="52"/>
      <c r="R13" s="53"/>
    </row>
    <row r="14" spans="1:18" ht="12" customHeight="1" x14ac:dyDescent="0.25">
      <c r="A14" s="9" t="s">
        <v>115</v>
      </c>
      <c r="B14" s="35" t="s">
        <v>323</v>
      </c>
      <c r="C14" s="8" t="s">
        <v>15</v>
      </c>
      <c r="D14" s="76">
        <f>'INGRESOS 2022'!E46</f>
        <v>40468.302613489999</v>
      </c>
      <c r="E14" s="76">
        <f>'INGRESOS 2022'!F46</f>
        <v>39597.328887150004</v>
      </c>
      <c r="F14" s="76">
        <f>'INGRESOS 2022'!G46</f>
        <v>42286.554731839999</v>
      </c>
      <c r="G14" s="76">
        <f>'INGRESOS 2022'!H46</f>
        <v>29865.160470589999</v>
      </c>
      <c r="H14" s="76">
        <f>'INGRESOS 2022'!I46</f>
        <v>54598.497908129997</v>
      </c>
      <c r="I14" s="76">
        <f>'INGRESOS 2022'!J46</f>
        <v>47833.46499357</v>
      </c>
      <c r="J14" s="76">
        <f>'INGRESOS 2022'!K46</f>
        <v>43464.741301490001</v>
      </c>
      <c r="K14" s="76">
        <f>'INGRESOS 2022'!L46</f>
        <v>38387.24666972</v>
      </c>
      <c r="L14" s="76">
        <f>'INGRESOS 2022'!M46</f>
        <v>45344.065263349999</v>
      </c>
      <c r="M14" s="76">
        <f>'INGRESOS 2022'!N46</f>
        <v>45297.310103360003</v>
      </c>
      <c r="N14" s="76">
        <f>'INGRESOS 2022'!O46</f>
        <v>43173.071423889996</v>
      </c>
      <c r="O14" s="76">
        <f>'INGRESOS 2022'!P46</f>
        <v>45415.842544120002</v>
      </c>
      <c r="P14" s="76">
        <f>'INGRESOS 2022'!Q46</f>
        <v>515731.58691069996</v>
      </c>
    </row>
    <row r="15" spans="1:18" ht="12" customHeight="1" x14ac:dyDescent="0.25">
      <c r="A15" s="9" t="s">
        <v>118</v>
      </c>
      <c r="B15" s="35" t="s">
        <v>388</v>
      </c>
      <c r="C15" s="8" t="s">
        <v>15</v>
      </c>
      <c r="D15" s="76">
        <f>'INGRESOS 2022'!E47</f>
        <v>302.90757709000002</v>
      </c>
      <c r="E15" s="76">
        <f>'INGRESOS 2022'!F47</f>
        <v>499.98509952999996</v>
      </c>
      <c r="F15" s="76">
        <f>'INGRESOS 2022'!G47</f>
        <v>470.79237861000001</v>
      </c>
      <c r="G15" s="76">
        <f>'INGRESOS 2022'!H47</f>
        <v>285.34549226999997</v>
      </c>
      <c r="H15" s="76">
        <f>'INGRESOS 2022'!I47</f>
        <v>883.84116573000006</v>
      </c>
      <c r="I15" s="76">
        <f>'INGRESOS 2022'!J47</f>
        <v>246.70305613999997</v>
      </c>
      <c r="J15" s="76">
        <f>'INGRESOS 2022'!K47</f>
        <v>1363.3580741100002</v>
      </c>
      <c r="K15" s="76">
        <f>'INGRESOS 2022'!L47</f>
        <v>187782.59266083999</v>
      </c>
      <c r="L15" s="76">
        <f>'INGRESOS 2022'!M47</f>
        <v>15843.59641258</v>
      </c>
      <c r="M15" s="76">
        <f>'INGRESOS 2022'!N47</f>
        <v>624.19720519000009</v>
      </c>
      <c r="N15" s="76">
        <f>'INGRESOS 2022'!O47</f>
        <v>513.06752276999998</v>
      </c>
      <c r="O15" s="76">
        <f>'INGRESOS 2022'!P47</f>
        <v>12569.435571290001</v>
      </c>
      <c r="P15" s="76">
        <f>'INGRESOS 2022'!Q47</f>
        <v>221385.82221614997</v>
      </c>
      <c r="Q15" s="84"/>
    </row>
    <row r="16" spans="1:18" ht="12" customHeight="1" x14ac:dyDescent="0.25">
      <c r="A16" s="9" t="s">
        <v>121</v>
      </c>
      <c r="B16" s="35" t="s">
        <v>325</v>
      </c>
      <c r="C16" s="8" t="s">
        <v>15</v>
      </c>
      <c r="D16" s="76">
        <f>'INGRESOS 2022'!E57</f>
        <v>27780.83199486</v>
      </c>
      <c r="E16" s="76">
        <f>'INGRESOS 2022'!F57</f>
        <v>14203.154380240001</v>
      </c>
      <c r="F16" s="76">
        <f>'INGRESOS 2022'!G57</f>
        <v>34623.736174350008</v>
      </c>
      <c r="G16" s="76">
        <f>'INGRESOS 2022'!H57</f>
        <v>52328.374175490004</v>
      </c>
      <c r="H16" s="76">
        <f>'INGRESOS 2022'!I57</f>
        <v>60920.100626480009</v>
      </c>
      <c r="I16" s="76">
        <f>'INGRESOS 2022'!J57</f>
        <v>26525.11502284</v>
      </c>
      <c r="J16" s="76">
        <f>'INGRESOS 2022'!K57</f>
        <v>13374.382741180001</v>
      </c>
      <c r="K16" s="76">
        <f>'INGRESOS 2022'!L57</f>
        <v>5675.1837329200007</v>
      </c>
      <c r="L16" s="76">
        <f>'INGRESOS 2022'!M57</f>
        <v>15929.6855294</v>
      </c>
      <c r="M16" s="76">
        <f>'INGRESOS 2022'!N57</f>
        <v>8411.8362274699994</v>
      </c>
      <c r="N16" s="76">
        <f>'INGRESOS 2022'!O57</f>
        <v>12582.00390435</v>
      </c>
      <c r="O16" s="76">
        <f>'INGRESOS 2022'!P57</f>
        <v>19779.647383340001</v>
      </c>
      <c r="P16" s="76">
        <f>'INGRESOS 2022'!Q57</f>
        <v>292134.05189291999</v>
      </c>
      <c r="Q16" s="52"/>
    </row>
    <row r="17" spans="1:18" ht="16.5" customHeight="1" x14ac:dyDescent="0.25">
      <c r="A17" s="15" t="s">
        <v>197</v>
      </c>
      <c r="B17" s="16" t="s">
        <v>326</v>
      </c>
      <c r="C17" s="8" t="s">
        <v>15</v>
      </c>
      <c r="D17" s="75">
        <f t="shared" ref="D17:N17" si="1">D18+D19+D20+D21+D22+D23+D24+D25</f>
        <v>725849.23361215997</v>
      </c>
      <c r="E17" s="75">
        <f t="shared" si="1"/>
        <v>791513.2494022199</v>
      </c>
      <c r="F17" s="75">
        <f t="shared" si="1"/>
        <v>717232.10871744005</v>
      </c>
      <c r="G17" s="75">
        <f t="shared" si="1"/>
        <v>464721.66286526003</v>
      </c>
      <c r="H17" s="75">
        <f t="shared" si="1"/>
        <v>468166.64936722</v>
      </c>
      <c r="I17" s="75">
        <f t="shared" si="1"/>
        <v>725478.42383132013</v>
      </c>
      <c r="J17" s="75">
        <f t="shared" si="1"/>
        <v>624252.41335641989</v>
      </c>
      <c r="K17" s="75">
        <f t="shared" si="1"/>
        <v>828923.54443151946</v>
      </c>
      <c r="L17" s="75">
        <f t="shared" si="1"/>
        <v>739988.41399963992</v>
      </c>
      <c r="M17" s="75">
        <f t="shared" si="1"/>
        <v>552916.19729692978</v>
      </c>
      <c r="N17" s="75">
        <f t="shared" si="1"/>
        <v>577825.88643558999</v>
      </c>
      <c r="O17" s="75">
        <f>O18+O19+O20+O21+O22+O23+O24+O25</f>
        <v>1015065.0507092199</v>
      </c>
      <c r="P17" s="75">
        <f>P18+P19+P20+P21+P22+P23+P24+P25</f>
        <v>8231932.8340249388</v>
      </c>
      <c r="Q17" s="52"/>
      <c r="R17" s="53"/>
    </row>
    <row r="18" spans="1:18" ht="11.25" customHeight="1" x14ac:dyDescent="0.25">
      <c r="A18" s="9" t="s">
        <v>200</v>
      </c>
      <c r="B18" s="35" t="s">
        <v>327</v>
      </c>
      <c r="C18" s="8" t="s">
        <v>15</v>
      </c>
      <c r="D18" s="76">
        <f>'GASTOS 2022 '!E13</f>
        <v>331130.7279594799</v>
      </c>
      <c r="E18" s="76">
        <f>'GASTOS 2022 '!F13</f>
        <v>224961.1979012299</v>
      </c>
      <c r="F18" s="76">
        <f>'GASTOS 2022 '!G13</f>
        <v>189814.32544481001</v>
      </c>
      <c r="G18" s="76">
        <f>'GASTOS 2022 '!H13</f>
        <v>182262.26445784001</v>
      </c>
      <c r="H18" s="76">
        <f>'GASTOS 2022 '!I13</f>
        <v>182161.69163309011</v>
      </c>
      <c r="I18" s="76">
        <f>'GASTOS 2022 '!J13</f>
        <v>183731.34933748012</v>
      </c>
      <c r="J18" s="76">
        <f>'GASTOS 2022 '!K13</f>
        <v>194647.28006042997</v>
      </c>
      <c r="K18" s="76">
        <f>'GASTOS 2022 '!L13</f>
        <v>196667.37458558966</v>
      </c>
      <c r="L18" s="76">
        <f>'GASTOS 2022 '!M13</f>
        <v>187116.75047551998</v>
      </c>
      <c r="M18" s="76">
        <f>'GASTOS 2022 '!N13</f>
        <v>191534.28969023982</v>
      </c>
      <c r="N18" s="76">
        <f>'GASTOS 2022 '!O13</f>
        <v>191024.13110620994</v>
      </c>
      <c r="O18" s="76">
        <f>'GASTOS 2022 '!P13</f>
        <v>371724.53297576989</v>
      </c>
      <c r="P18" s="76">
        <f>'GASTOS 2022 '!Q13</f>
        <v>2626775.9156276896</v>
      </c>
    </row>
    <row r="19" spans="1:18" ht="11.25" customHeight="1" x14ac:dyDescent="0.25">
      <c r="A19" s="9" t="s">
        <v>215</v>
      </c>
      <c r="B19" s="35" t="s">
        <v>328</v>
      </c>
      <c r="C19" s="8" t="s">
        <v>15</v>
      </c>
      <c r="D19" s="76">
        <f>'GASTOS 2022 '!E18</f>
        <v>7584.4674748800007</v>
      </c>
      <c r="E19" s="76">
        <f>'GASTOS 2022 '!F18</f>
        <v>28202.730847409995</v>
      </c>
      <c r="F19" s="76">
        <f>'GASTOS 2022 '!G18</f>
        <v>29826.513530599979</v>
      </c>
      <c r="G19" s="76">
        <f>'GASTOS 2022 '!H18</f>
        <v>13765.924104869995</v>
      </c>
      <c r="H19" s="76">
        <f>'GASTOS 2022 '!I18</f>
        <v>20532.166309669981</v>
      </c>
      <c r="I19" s="76">
        <f>'GASTOS 2022 '!J18</f>
        <v>29127.603205540014</v>
      </c>
      <c r="J19" s="76">
        <f>'GASTOS 2022 '!K18</f>
        <v>21177.813322079986</v>
      </c>
      <c r="K19" s="76">
        <f>'GASTOS 2022 '!L18</f>
        <v>25017.686773929974</v>
      </c>
      <c r="L19" s="76">
        <f>'GASTOS 2022 '!M18</f>
        <v>30022.05113135001</v>
      </c>
      <c r="M19" s="76">
        <f>'GASTOS 2022 '!N18</f>
        <v>36647.764240080018</v>
      </c>
      <c r="N19" s="76">
        <f>'GASTOS 2022 '!O18</f>
        <v>33816.468352630065</v>
      </c>
      <c r="O19" s="76">
        <f>'GASTOS 2022 '!P18</f>
        <v>80477.508253559747</v>
      </c>
      <c r="P19" s="76">
        <f>'GASTOS 2022 '!Q18</f>
        <v>356198.69754659978</v>
      </c>
    </row>
    <row r="20" spans="1:18" ht="11.25" customHeight="1" x14ac:dyDescent="0.25">
      <c r="A20" s="9" t="s">
        <v>218</v>
      </c>
      <c r="B20" s="35" t="s">
        <v>391</v>
      </c>
      <c r="C20" s="8" t="s">
        <v>15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1:18" ht="11.25" customHeight="1" x14ac:dyDescent="0.25">
      <c r="A21" s="9" t="s">
        <v>220</v>
      </c>
      <c r="B21" s="35" t="s">
        <v>329</v>
      </c>
      <c r="C21" s="8" t="s">
        <v>15</v>
      </c>
      <c r="D21" s="76">
        <f>'GASTOS 2022 '!E20</f>
        <v>162793.47063435</v>
      </c>
      <c r="E21" s="76">
        <f>'GASTOS 2022 '!F20</f>
        <v>296368.90998549003</v>
      </c>
      <c r="F21" s="76">
        <f>'GASTOS 2022 '!G20</f>
        <v>233690.40113094001</v>
      </c>
      <c r="G21" s="76">
        <f>'GASTOS 2022 '!H20</f>
        <v>55658.064436989996</v>
      </c>
      <c r="H21" s="76">
        <f>'GASTOS 2022 '!I20</f>
        <v>61362.286214860003</v>
      </c>
      <c r="I21" s="76">
        <f>'GASTOS 2022 '!J20</f>
        <v>201270.88899687002</v>
      </c>
      <c r="J21" s="76">
        <f>'GASTOS 2022 '!K20</f>
        <v>192836.74616039998</v>
      </c>
      <c r="K21" s="76">
        <f>'GASTOS 2022 '!L20</f>
        <v>304347.01252716995</v>
      </c>
      <c r="L21" s="76">
        <f>'GASTOS 2022 '!M20</f>
        <v>245299.60971311</v>
      </c>
      <c r="M21" s="76">
        <f>'GASTOS 2022 '!N20</f>
        <v>64908.249460759995</v>
      </c>
      <c r="N21" s="76">
        <f>'GASTOS 2022 '!O20</f>
        <v>68432.516000959993</v>
      </c>
      <c r="O21" s="76">
        <f>'GASTOS 2022 '!P20</f>
        <v>157175.20978777</v>
      </c>
      <c r="P21" s="76">
        <f>'GASTOS 2022 '!Q20</f>
        <v>2044143.3650496698</v>
      </c>
    </row>
    <row r="22" spans="1:18" ht="12.75" customHeight="1" x14ac:dyDescent="0.25">
      <c r="A22" s="9" t="s">
        <v>232</v>
      </c>
      <c r="B22" s="35" t="s">
        <v>330</v>
      </c>
      <c r="C22" s="8" t="s">
        <v>15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1:18" ht="10.35" customHeight="1" x14ac:dyDescent="0.25">
      <c r="A23" s="9" t="s">
        <v>244</v>
      </c>
      <c r="B23" s="35" t="s">
        <v>324</v>
      </c>
      <c r="C23" s="8" t="s">
        <v>15</v>
      </c>
      <c r="D23" s="76">
        <f>'GASTOS 2022 '!E28</f>
        <v>145673.79371681993</v>
      </c>
      <c r="E23" s="76">
        <f>'GASTOS 2022 '!F28</f>
        <v>150882.20758157998</v>
      </c>
      <c r="F23" s="76">
        <f>'GASTOS 2022 '!G28</f>
        <v>173921.48471436001</v>
      </c>
      <c r="G23" s="76">
        <f>'GASTOS 2022 '!H28</f>
        <v>130628.50660616001</v>
      </c>
      <c r="H23" s="76">
        <f>'GASTOS 2022 '!I28</f>
        <v>121116.84836830999</v>
      </c>
      <c r="I23" s="76">
        <f>'GASTOS 2022 '!J28</f>
        <v>227969.69872031998</v>
      </c>
      <c r="J23" s="76">
        <f>'GASTOS 2022 '!K28</f>
        <v>126094.06192726</v>
      </c>
      <c r="K23" s="76">
        <f>'GASTOS 2022 '!L28</f>
        <v>215540.02735542998</v>
      </c>
      <c r="L23" s="76">
        <f>'GASTOS 2022 '!M28</f>
        <v>183254.65564263007</v>
      </c>
      <c r="M23" s="76">
        <f>'GASTOS 2022 '!N28</f>
        <v>160712.18825691001</v>
      </c>
      <c r="N23" s="76">
        <f>'GASTOS 2022 '!O28</f>
        <v>187679.19792573998</v>
      </c>
      <c r="O23" s="76">
        <f>'GASTOS 2022 '!P28</f>
        <v>226522.26355417998</v>
      </c>
      <c r="P23" s="76">
        <f>'GASTOS 2022 '!Q28</f>
        <v>2049994.9343696998</v>
      </c>
      <c r="Q23" s="52"/>
    </row>
    <row r="24" spans="1:18" ht="10.35" customHeight="1" x14ac:dyDescent="0.25">
      <c r="A24" s="9" t="s">
        <v>270</v>
      </c>
      <c r="B24" s="35" t="s">
        <v>331</v>
      </c>
      <c r="C24" s="8" t="s">
        <v>15</v>
      </c>
      <c r="D24" s="76">
        <f>'GASTOS 2022 '!E38</f>
        <v>66802.363783700013</v>
      </c>
      <c r="E24" s="76">
        <f>'GASTOS 2022 '!F38</f>
        <v>72799.536151330001</v>
      </c>
      <c r="F24" s="76">
        <f>'GASTOS 2022 '!G38</f>
        <v>70927.342066899975</v>
      </c>
      <c r="G24" s="76">
        <f>'GASTOS 2022 '!H38</f>
        <v>68730.35548920001</v>
      </c>
      <c r="H24" s="76">
        <f>'GASTOS 2022 '!I38</f>
        <v>68075.671532929991</v>
      </c>
      <c r="I24" s="76">
        <f>'GASTOS 2022 '!J38</f>
        <v>68491.227752709994</v>
      </c>
      <c r="J24" s="76">
        <f>'GASTOS 2022 '!K38</f>
        <v>70166.343131519985</v>
      </c>
      <c r="K24" s="76">
        <f>'GASTOS 2022 '!L38</f>
        <v>71206.45374570998</v>
      </c>
      <c r="L24" s="76">
        <f>'GASTOS 2022 '!M38</f>
        <v>69698.646290420002</v>
      </c>
      <c r="M24" s="76">
        <f>'GASTOS 2022 '!N38</f>
        <v>76852.863098620015</v>
      </c>
      <c r="N24" s="76">
        <f>'GASTOS 2022 '!O38</f>
        <v>70311.962045209992</v>
      </c>
      <c r="O24" s="76">
        <f>'GASTOS 2022 '!P38</f>
        <v>139269.08235604007</v>
      </c>
      <c r="P24" s="76">
        <f>'GASTOS 2022 '!Q38</f>
        <v>913331.84744428983</v>
      </c>
      <c r="Q24" s="52"/>
    </row>
    <row r="25" spans="1:18" ht="10.35" customHeight="1" x14ac:dyDescent="0.25">
      <c r="A25" s="36" t="s">
        <v>282</v>
      </c>
      <c r="B25" s="39" t="s">
        <v>332</v>
      </c>
      <c r="C25" s="38" t="s">
        <v>15</v>
      </c>
      <c r="D25" s="77">
        <f>'GASTOS 2022 '!E42</f>
        <v>11864.410042930003</v>
      </c>
      <c r="E25" s="77">
        <f>'GASTOS 2022 '!F42</f>
        <v>18298.666935180023</v>
      </c>
      <c r="F25" s="77">
        <f>'GASTOS 2022 '!G42</f>
        <v>19052.041829830043</v>
      </c>
      <c r="G25" s="77">
        <f>'GASTOS 2022 '!H42</f>
        <v>13676.547770199973</v>
      </c>
      <c r="H25" s="77">
        <f>'GASTOS 2022 '!I42</f>
        <v>14917.985308359979</v>
      </c>
      <c r="I25" s="77">
        <f>'GASTOS 2022 '!J42</f>
        <v>14887.655818399982</v>
      </c>
      <c r="J25" s="77">
        <f>'GASTOS 2022 '!K42</f>
        <v>19330.168754729995</v>
      </c>
      <c r="K25" s="77">
        <f>'GASTOS 2022 '!L42</f>
        <v>16144.989443689974</v>
      </c>
      <c r="L25" s="77">
        <f>'GASTOS 2022 '!M42</f>
        <v>24596.700746609986</v>
      </c>
      <c r="M25" s="77">
        <f>'GASTOS 2022 '!N42</f>
        <v>22260.842550319972</v>
      </c>
      <c r="N25" s="77">
        <f>'GASTOS 2022 '!O42</f>
        <v>26561.611004839986</v>
      </c>
      <c r="O25" s="77">
        <f>'GASTOS 2022 '!P42</f>
        <v>39896.453781899945</v>
      </c>
      <c r="P25" s="77">
        <f>'GASTOS 2022 '!Q42</f>
        <v>241488.07398698985</v>
      </c>
    </row>
    <row r="26" spans="1:18" ht="15" customHeight="1" x14ac:dyDescent="0.25">
      <c r="A26" s="54" t="s">
        <v>333</v>
      </c>
      <c r="B26" s="55" t="s">
        <v>334</v>
      </c>
      <c r="C26" s="8" t="s">
        <v>15</v>
      </c>
      <c r="D26" s="75">
        <f t="shared" ref="D26:P26" si="2">D12-D17+D20</f>
        <v>-113503.47762575001</v>
      </c>
      <c r="E26" s="75">
        <f t="shared" si="2"/>
        <v>-301628.71600314998</v>
      </c>
      <c r="F26" s="75">
        <f t="shared" si="2"/>
        <v>117790.29871916003</v>
      </c>
      <c r="G26" s="75">
        <f t="shared" si="2"/>
        <v>-14244.757473130012</v>
      </c>
      <c r="H26" s="75">
        <f t="shared" si="2"/>
        <v>24620.345395429991</v>
      </c>
      <c r="I26" s="75">
        <f t="shared" si="2"/>
        <v>-76811.135614240193</v>
      </c>
      <c r="J26" s="75">
        <f t="shared" si="2"/>
        <v>-36367.614205589867</v>
      </c>
      <c r="K26" s="75">
        <f t="shared" si="2"/>
        <v>-144466.38035127951</v>
      </c>
      <c r="L26" s="75">
        <f t="shared" si="2"/>
        <v>-82500.685167689924</v>
      </c>
      <c r="M26" s="75">
        <f t="shared" si="2"/>
        <v>-31228.930488589685</v>
      </c>
      <c r="N26" s="75">
        <f t="shared" si="2"/>
        <v>-50027.995100479922</v>
      </c>
      <c r="O26" s="75">
        <f t="shared" si="2"/>
        <v>-182389.05921029986</v>
      </c>
      <c r="P26" s="75">
        <f t="shared" si="2"/>
        <v>-890758.10712560918</v>
      </c>
    </row>
    <row r="27" spans="1:18" ht="15" customHeight="1" x14ac:dyDescent="0.25">
      <c r="A27" s="56" t="s">
        <v>335</v>
      </c>
      <c r="B27" s="57" t="s">
        <v>336</v>
      </c>
      <c r="C27" s="58" t="s">
        <v>15</v>
      </c>
      <c r="D27" s="78">
        <f t="shared" ref="D27:P27" si="3">D12-D17</f>
        <v>-113503.47762575001</v>
      </c>
      <c r="E27" s="78">
        <f t="shared" si="3"/>
        <v>-301628.71600314998</v>
      </c>
      <c r="F27" s="78">
        <f t="shared" si="3"/>
        <v>117790.29871916003</v>
      </c>
      <c r="G27" s="78">
        <f t="shared" si="3"/>
        <v>-14244.757473130012</v>
      </c>
      <c r="H27" s="78">
        <f t="shared" si="3"/>
        <v>24620.345395429991</v>
      </c>
      <c r="I27" s="78">
        <f t="shared" si="3"/>
        <v>-76811.135614240193</v>
      </c>
      <c r="J27" s="78">
        <f t="shared" si="3"/>
        <v>-36367.614205589867</v>
      </c>
      <c r="K27" s="78">
        <f t="shared" si="3"/>
        <v>-144466.38035127951</v>
      </c>
      <c r="L27" s="78">
        <f t="shared" si="3"/>
        <v>-82500.685167689924</v>
      </c>
      <c r="M27" s="78">
        <f t="shared" si="3"/>
        <v>-31228.930488589685</v>
      </c>
      <c r="N27" s="78">
        <f t="shared" si="3"/>
        <v>-50027.995100479922</v>
      </c>
      <c r="O27" s="78">
        <f t="shared" si="3"/>
        <v>-182389.05921029986</v>
      </c>
      <c r="P27" s="78">
        <f t="shared" si="3"/>
        <v>-890758.10712560918</v>
      </c>
    </row>
    <row r="28" spans="1:18" ht="14.25" customHeight="1" x14ac:dyDescent="0.25">
      <c r="A28" s="49" t="s">
        <v>320</v>
      </c>
      <c r="B28" s="50" t="s">
        <v>337</v>
      </c>
      <c r="C28" s="8" t="s">
        <v>15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8" ht="29.25" customHeight="1" x14ac:dyDescent="0.25">
      <c r="A29" s="15" t="s">
        <v>338</v>
      </c>
      <c r="B29" s="16" t="s">
        <v>339</v>
      </c>
      <c r="C29" s="8" t="s">
        <v>15</v>
      </c>
      <c r="D29" s="79">
        <f t="shared" ref="D29:P29" si="4">D30+D31+D32+D33</f>
        <v>5873.7876465499994</v>
      </c>
      <c r="E29" s="79">
        <f t="shared" si="4"/>
        <v>11065.816228469997</v>
      </c>
      <c r="F29" s="79">
        <f t="shared" si="4"/>
        <v>12770.412325829999</v>
      </c>
      <c r="G29" s="79">
        <f t="shared" si="4"/>
        <v>21224.963266070001</v>
      </c>
      <c r="H29" s="79">
        <f t="shared" si="4"/>
        <v>10106.898189899999</v>
      </c>
      <c r="I29" s="79">
        <f t="shared" si="4"/>
        <v>15178.829110769999</v>
      </c>
      <c r="J29" s="79">
        <f t="shared" si="4"/>
        <v>19208.955825090001</v>
      </c>
      <c r="K29" s="79">
        <f t="shared" si="4"/>
        <v>26418.376218199999</v>
      </c>
      <c r="L29" s="79">
        <f t="shared" si="4"/>
        <v>11242.211611910003</v>
      </c>
      <c r="M29" s="79">
        <f t="shared" si="4"/>
        <v>18060.034310140003</v>
      </c>
      <c r="N29" s="79">
        <f t="shared" si="4"/>
        <v>23509.697494889999</v>
      </c>
      <c r="O29" s="79">
        <f t="shared" si="4"/>
        <v>45956.065537859999</v>
      </c>
      <c r="P29" s="79">
        <f t="shared" si="4"/>
        <v>220616.04776567998</v>
      </c>
    </row>
    <row r="30" spans="1:18" ht="20.25" customHeight="1" x14ac:dyDescent="0.25">
      <c r="A30" s="9" t="s">
        <v>340</v>
      </c>
      <c r="B30" s="35" t="s">
        <v>392</v>
      </c>
      <c r="C30" s="8" t="s">
        <v>15</v>
      </c>
      <c r="D30" s="76">
        <v>5873.7876465499994</v>
      </c>
      <c r="E30" s="76">
        <v>11065.816228469997</v>
      </c>
      <c r="F30" s="76">
        <v>12770.412325829999</v>
      </c>
      <c r="G30" s="76">
        <v>21224.963266070001</v>
      </c>
      <c r="H30" s="76">
        <v>10106.898189899999</v>
      </c>
      <c r="I30" s="76">
        <v>15178.829110769999</v>
      </c>
      <c r="J30" s="76">
        <v>19208.955825090001</v>
      </c>
      <c r="K30" s="76">
        <v>26418.376218199999</v>
      </c>
      <c r="L30" s="76">
        <v>11242.211611910003</v>
      </c>
      <c r="M30" s="76">
        <v>18060.034310140003</v>
      </c>
      <c r="N30" s="76">
        <v>23509.697494889999</v>
      </c>
      <c r="O30" s="76">
        <v>45956.065537859999</v>
      </c>
      <c r="P30" s="76">
        <f>SUM(D30:O30)</f>
        <v>220616.04776567998</v>
      </c>
    </row>
    <row r="31" spans="1:18" ht="10.35" hidden="1" customHeight="1" x14ac:dyDescent="0.25">
      <c r="A31" s="9" t="s">
        <v>341</v>
      </c>
      <c r="B31" s="35" t="s">
        <v>342</v>
      </c>
      <c r="C31" s="8" t="s">
        <v>15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8" ht="10.35" hidden="1" customHeight="1" x14ac:dyDescent="0.25">
      <c r="A32" s="9" t="s">
        <v>343</v>
      </c>
      <c r="B32" s="35" t="s">
        <v>344</v>
      </c>
      <c r="C32" s="8" t="s">
        <v>15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8" ht="10.35" hidden="1" customHeight="1" x14ac:dyDescent="0.25">
      <c r="A33" s="36" t="s">
        <v>345</v>
      </c>
      <c r="B33" s="39" t="s">
        <v>346</v>
      </c>
      <c r="C33" s="38" t="s">
        <v>15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1:18" ht="15" customHeight="1" x14ac:dyDescent="0.25">
      <c r="A34" s="59" t="s">
        <v>347</v>
      </c>
      <c r="B34" s="60" t="s">
        <v>348</v>
      </c>
      <c r="C34" s="38" t="s">
        <v>15</v>
      </c>
      <c r="D34" s="80">
        <f t="shared" ref="D34:O34" si="5">D17+D29</f>
        <v>731723.02125870995</v>
      </c>
      <c r="E34" s="80">
        <f t="shared" si="5"/>
        <v>802579.06563068985</v>
      </c>
      <c r="F34" s="80">
        <f t="shared" si="5"/>
        <v>730002.52104327001</v>
      </c>
      <c r="G34" s="80">
        <f t="shared" si="5"/>
        <v>485946.62613133003</v>
      </c>
      <c r="H34" s="80">
        <f t="shared" si="5"/>
        <v>478273.54755711998</v>
      </c>
      <c r="I34" s="80">
        <f t="shared" si="5"/>
        <v>740657.25294209016</v>
      </c>
      <c r="J34" s="80">
        <f t="shared" si="5"/>
        <v>643461.36918150983</v>
      </c>
      <c r="K34" s="80">
        <f t="shared" si="5"/>
        <v>855341.92064971942</v>
      </c>
      <c r="L34" s="80">
        <f t="shared" si="5"/>
        <v>751230.62561154994</v>
      </c>
      <c r="M34" s="80">
        <f t="shared" si="5"/>
        <v>570976.23160706973</v>
      </c>
      <c r="N34" s="80">
        <f t="shared" si="5"/>
        <v>601335.58393047994</v>
      </c>
      <c r="O34" s="80">
        <f t="shared" si="5"/>
        <v>1061021.1162470798</v>
      </c>
      <c r="P34" s="80">
        <f>P17+P29</f>
        <v>8452548.8817906193</v>
      </c>
      <c r="R34" s="84"/>
    </row>
    <row r="35" spans="1:18" ht="15" customHeight="1" x14ac:dyDescent="0.25">
      <c r="A35" s="66" t="s">
        <v>349</v>
      </c>
      <c r="B35" s="67" t="s">
        <v>350</v>
      </c>
      <c r="C35" s="68" t="s">
        <v>15</v>
      </c>
      <c r="D35" s="81">
        <f t="shared" ref="D35:O35" si="6">(D12-D17-D29)</f>
        <v>-119377.26527230001</v>
      </c>
      <c r="E35" s="81">
        <f>(E12-E17-E29)</f>
        <v>-312694.53223161999</v>
      </c>
      <c r="F35" s="81">
        <f t="shared" si="6"/>
        <v>105019.88639333003</v>
      </c>
      <c r="G35" s="81">
        <f t="shared" si="6"/>
        <v>-35469.720739200013</v>
      </c>
      <c r="H35" s="81">
        <f t="shared" si="6"/>
        <v>14513.447205529992</v>
      </c>
      <c r="I35" s="81">
        <f t="shared" si="6"/>
        <v>-91989.964725010184</v>
      </c>
      <c r="J35" s="81">
        <f t="shared" si="6"/>
        <v>-55576.570030679868</v>
      </c>
      <c r="K35" s="81">
        <f t="shared" si="6"/>
        <v>-170884.7565694795</v>
      </c>
      <c r="L35" s="81">
        <f t="shared" si="6"/>
        <v>-93742.89677959992</v>
      </c>
      <c r="M35" s="81">
        <f>(M12-M17-M29)</f>
        <v>-49288.964798729692</v>
      </c>
      <c r="N35" s="81">
        <f t="shared" si="6"/>
        <v>-73537.692595369925</v>
      </c>
      <c r="O35" s="81">
        <f t="shared" si="6"/>
        <v>-228345.12474815987</v>
      </c>
      <c r="P35" s="81">
        <f>(P12-P17-P29)</f>
        <v>-1111374.1548912891</v>
      </c>
    </row>
    <row r="36" spans="1:18" x14ac:dyDescent="0.25">
      <c r="A36" s="61" t="s">
        <v>320</v>
      </c>
      <c r="B36" s="62" t="s">
        <v>351</v>
      </c>
      <c r="C36" s="8" t="s">
        <v>15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8" ht="10.35" customHeight="1" x14ac:dyDescent="0.25">
      <c r="A37" s="15" t="s">
        <v>352</v>
      </c>
      <c r="B37" s="16" t="s">
        <v>353</v>
      </c>
      <c r="C37" s="8" t="s">
        <v>15</v>
      </c>
      <c r="D37" s="79">
        <f t="shared" ref="D37:P37" si="7">D38+D39</f>
        <v>-79505.646977456752</v>
      </c>
      <c r="E37" s="79">
        <f t="shared" si="7"/>
        <v>-47274.313586248711</v>
      </c>
      <c r="F37" s="79">
        <f t="shared" si="7"/>
        <v>425575.07946602313</v>
      </c>
      <c r="G37" s="79">
        <f t="shared" si="7"/>
        <v>225589.85506352561</v>
      </c>
      <c r="H37" s="79">
        <f t="shared" si="7"/>
        <v>-117962.62115300552</v>
      </c>
      <c r="I37" s="79">
        <f t="shared" si="7"/>
        <v>-205022.72104919661</v>
      </c>
      <c r="J37" s="79">
        <f t="shared" si="7"/>
        <v>-67654.156375306891</v>
      </c>
      <c r="K37" s="79">
        <f t="shared" si="7"/>
        <v>121046.89372327871</v>
      </c>
      <c r="L37" s="79">
        <f t="shared" si="7"/>
        <v>-181580.52616111288</v>
      </c>
      <c r="M37" s="79">
        <f t="shared" si="7"/>
        <v>80024.22736772745</v>
      </c>
      <c r="N37" s="79">
        <f t="shared" si="7"/>
        <v>389807.01554004382</v>
      </c>
      <c r="O37" s="79">
        <f t="shared" si="7"/>
        <v>-239004.77881707478</v>
      </c>
      <c r="P37" s="79">
        <f t="shared" si="7"/>
        <v>304038.30704119644</v>
      </c>
      <c r="Q37" s="84"/>
    </row>
    <row r="38" spans="1:18" ht="9.75" customHeight="1" x14ac:dyDescent="0.25">
      <c r="A38" s="9" t="s">
        <v>354</v>
      </c>
      <c r="B38" s="35" t="s">
        <v>355</v>
      </c>
      <c r="C38" s="8" t="s">
        <v>15</v>
      </c>
      <c r="D38" s="76">
        <v>-79505.646977456752</v>
      </c>
      <c r="E38" s="76">
        <v>-47274.313586248711</v>
      </c>
      <c r="F38" s="76">
        <v>425575.07946602313</v>
      </c>
      <c r="G38" s="76">
        <v>225589.85506352561</v>
      </c>
      <c r="H38" s="76">
        <v>-117962.62115300552</v>
      </c>
      <c r="I38" s="76">
        <v>-205022.72104919661</v>
      </c>
      <c r="J38" s="76">
        <v>-67654.156375306891</v>
      </c>
      <c r="K38" s="76">
        <v>121046.89372327871</v>
      </c>
      <c r="L38" s="76">
        <v>-181580.52616111288</v>
      </c>
      <c r="M38" s="76">
        <v>80024.22736772745</v>
      </c>
      <c r="N38" s="76">
        <v>389807.01554004382</v>
      </c>
      <c r="O38" s="76">
        <v>-239004.77881707478</v>
      </c>
      <c r="P38" s="76">
        <f>SUM(D38:O38)</f>
        <v>304038.30704119644</v>
      </c>
    </row>
    <row r="39" spans="1:18" ht="10.35" customHeight="1" x14ac:dyDescent="0.25">
      <c r="A39" s="9" t="s">
        <v>356</v>
      </c>
      <c r="B39" s="35" t="s">
        <v>357</v>
      </c>
      <c r="C39" s="8" t="s">
        <v>15</v>
      </c>
      <c r="D39" s="76">
        <v>0</v>
      </c>
      <c r="E39" s="76">
        <v>0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>
        <f>SUM(D39:O39)</f>
        <v>0</v>
      </c>
    </row>
    <row r="40" spans="1:18" ht="15" customHeight="1" x14ac:dyDescent="0.25">
      <c r="A40" s="15" t="s">
        <v>358</v>
      </c>
      <c r="B40" s="16" t="s">
        <v>359</v>
      </c>
      <c r="C40" s="8" t="s">
        <v>15</v>
      </c>
      <c r="D40" s="75">
        <f t="shared" ref="D40:P40" si="8">D41+D42</f>
        <v>42869.219515968201</v>
      </c>
      <c r="E40" s="75">
        <f t="shared" si="8"/>
        <v>267463.1810097663</v>
      </c>
      <c r="F40" s="75">
        <f t="shared" si="8"/>
        <v>338731.46356873075</v>
      </c>
      <c r="G40" s="75">
        <f t="shared" si="8"/>
        <v>295697.77518616931</v>
      </c>
      <c r="H40" s="75">
        <f t="shared" si="8"/>
        <v>-200516.49042618758</v>
      </c>
      <c r="I40" s="75">
        <f t="shared" si="8"/>
        <v>-60335.716967303335</v>
      </c>
      <c r="J40" s="75">
        <f t="shared" si="8"/>
        <v>-39716.313139151054</v>
      </c>
      <c r="K40" s="75">
        <f t="shared" si="8"/>
        <v>262571.25757878716</v>
      </c>
      <c r="L40" s="75">
        <f t="shared" si="8"/>
        <v>-80029.185674468783</v>
      </c>
      <c r="M40" s="75">
        <f>M41+M42</f>
        <v>122266.41218464008</v>
      </c>
      <c r="N40" s="75">
        <f t="shared" si="8"/>
        <v>456822.1258805031</v>
      </c>
      <c r="O40" s="75">
        <f t="shared" si="8"/>
        <v>-5507.4287201846291</v>
      </c>
      <c r="P40" s="75">
        <f t="shared" si="8"/>
        <v>1400316.2999972694</v>
      </c>
    </row>
    <row r="41" spans="1:18" ht="10.35" customHeight="1" x14ac:dyDescent="0.25">
      <c r="A41" s="9" t="s">
        <v>360</v>
      </c>
      <c r="B41" s="35" t="s">
        <v>361</v>
      </c>
      <c r="C41" s="8" t="s">
        <v>15</v>
      </c>
      <c r="D41" s="76">
        <v>15639.392653306903</v>
      </c>
      <c r="E41" s="76">
        <v>259746.56738190152</v>
      </c>
      <c r="F41" s="76">
        <v>-2750.4403941115543</v>
      </c>
      <c r="G41" s="76">
        <v>109005.47696059203</v>
      </c>
      <c r="H41" s="76">
        <v>-208225.47953003179</v>
      </c>
      <c r="I41" s="76">
        <v>-62055.932197959832</v>
      </c>
      <c r="J41" s="76">
        <v>-241053.34560475845</v>
      </c>
      <c r="K41" s="76">
        <v>230759.25450618286</v>
      </c>
      <c r="L41" s="76">
        <v>-101706.44075773479</v>
      </c>
      <c r="M41" s="76">
        <v>74058.985410125693</v>
      </c>
      <c r="N41" s="76">
        <v>279471.28434842295</v>
      </c>
      <c r="O41" s="76">
        <v>-3701.0772048914296</v>
      </c>
      <c r="P41" s="76">
        <f>SUM(D41:O41)</f>
        <v>349188.2455710441</v>
      </c>
    </row>
    <row r="42" spans="1:18" ht="10.35" customHeight="1" x14ac:dyDescent="0.25">
      <c r="A42" s="10" t="s">
        <v>362</v>
      </c>
      <c r="B42" s="63" t="s">
        <v>363</v>
      </c>
      <c r="C42" s="11" t="s">
        <v>15</v>
      </c>
      <c r="D42" s="82">
        <v>27229.826862661299</v>
      </c>
      <c r="E42" s="82">
        <v>7716.6136278648</v>
      </c>
      <c r="F42" s="82">
        <v>341481.90396284231</v>
      </c>
      <c r="G42" s="82">
        <v>186692.29822557728</v>
      </c>
      <c r="H42" s="82">
        <v>7708.9891038442011</v>
      </c>
      <c r="I42" s="82">
        <v>1720.2152306564999</v>
      </c>
      <c r="J42" s="82">
        <v>201337.03246560739</v>
      </c>
      <c r="K42" s="82">
        <v>31812.003072604304</v>
      </c>
      <c r="L42" s="82">
        <v>21677.255083265998</v>
      </c>
      <c r="M42" s="82">
        <v>48207.426774514388</v>
      </c>
      <c r="N42" s="82">
        <v>177350.84153208017</v>
      </c>
      <c r="O42" s="82">
        <v>-1806.3515152931998</v>
      </c>
      <c r="P42" s="76">
        <f>SUM(D42:O42)</f>
        <v>1051128.0544262254</v>
      </c>
    </row>
    <row r="43" spans="1:18" ht="29.25" customHeight="1" x14ac:dyDescent="0.25">
      <c r="A43" s="64" t="s">
        <v>364</v>
      </c>
      <c r="B43" s="87" t="s">
        <v>383</v>
      </c>
      <c r="C43" s="65" t="s">
        <v>15</v>
      </c>
      <c r="D43" s="83">
        <f>IF(AND(D35="NP",D37="NP",D40="NP"),"NP",IF(OR(D35="NA",D37="NA",D40="NA"),"NA",IF(ISNUMBER(D35)*ISNUMBER(D37)*ISNUMBER(D40),-SUM(D35)+SUM(D37)-SUM(D40),"")))</f>
        <v>-2997.6012211249472</v>
      </c>
      <c r="E43" s="83">
        <f t="shared" ref="E43:P43" si="9">IF(AND(E35="NP",E37="NP",E40="NP"),"NP",IF(OR(E35="NA",E37="NA",E40="NA"),"NA",IF(ISNUMBER(E35)*ISNUMBER(E37)*ISNUMBER(E40),-SUM(E35)+SUM(E37)-SUM(E40),"")))</f>
        <v>-2042.9623643950326</v>
      </c>
      <c r="F43" s="83">
        <f t="shared" si="9"/>
        <v>-18176.270496037672</v>
      </c>
      <c r="G43" s="83">
        <f t="shared" si="9"/>
        <v>-34638.199383443687</v>
      </c>
      <c r="H43" s="83">
        <f t="shared" si="9"/>
        <v>68040.422067652078</v>
      </c>
      <c r="I43" s="83">
        <f t="shared" si="9"/>
        <v>-52697.039356883091</v>
      </c>
      <c r="J43" s="83">
        <f t="shared" si="9"/>
        <v>27638.726794524031</v>
      </c>
      <c r="K43" s="83">
        <f t="shared" si="9"/>
        <v>29360.392713971087</v>
      </c>
      <c r="L43" s="83">
        <f t="shared" si="9"/>
        <v>-7808.4437070441782</v>
      </c>
      <c r="M43" s="83">
        <f t="shared" si="9"/>
        <v>7046.7799818170606</v>
      </c>
      <c r="N43" s="83">
        <f t="shared" si="9"/>
        <v>6522.582254910667</v>
      </c>
      <c r="O43" s="83">
        <f t="shared" si="9"/>
        <v>-5152.2253487302823</v>
      </c>
      <c r="P43" s="83">
        <f t="shared" si="9"/>
        <v>15096.161935216049</v>
      </c>
      <c r="Q43" s="108"/>
      <c r="R43" s="99"/>
    </row>
    <row r="44" spans="1:18" s="25" customFormat="1" ht="11.65" customHeight="1" x14ac:dyDescent="0.15">
      <c r="A44" s="26"/>
    </row>
    <row r="45" spans="1:18" s="25" customFormat="1" ht="11.65" customHeight="1" x14ac:dyDescent="0.15">
      <c r="A45" s="26"/>
      <c r="P45" s="102"/>
    </row>
    <row r="46" spans="1:18" s="25" customFormat="1" ht="54.75" customHeight="1" x14ac:dyDescent="0.2">
      <c r="A46" s="26"/>
      <c r="B46" s="109" t="s">
        <v>396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</row>
    <row r="47" spans="1:18" s="25" customFormat="1" ht="11.65" customHeight="1" x14ac:dyDescent="0.2">
      <c r="A47" s="26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8" s="25" customFormat="1" ht="11.65" customHeight="1" x14ac:dyDescent="0.2">
      <c r="A48" s="26"/>
      <c r="B48" s="25" t="s">
        <v>393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</row>
    <row r="49" spans="1:16" s="25" customFormat="1" ht="11.25" x14ac:dyDescent="0.2">
      <c r="A49" s="26"/>
      <c r="D49" s="111"/>
      <c r="E49" s="111"/>
      <c r="F49" s="111"/>
      <c r="G49" s="111"/>
      <c r="H49" s="111"/>
      <c r="I49" s="111"/>
      <c r="J49" s="111"/>
      <c r="K49" s="111"/>
      <c r="L49" s="111"/>
      <c r="M49" s="111"/>
    </row>
    <row r="50" spans="1:16" s="25" customFormat="1" ht="11.25" x14ac:dyDescent="0.2">
      <c r="A50" s="26"/>
      <c r="B50" s="25" t="s">
        <v>394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1" spans="1:16" s="25" customFormat="1" ht="9.75" x14ac:dyDescent="0.15">
      <c r="A51" s="26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</row>
    <row r="52" spans="1:16" s="25" customFormat="1" ht="9.75" x14ac:dyDescent="0.15">
      <c r="A52" s="26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 s="25" customFormat="1" ht="9.75" x14ac:dyDescent="0.15">
      <c r="A53" s="26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1:16" s="25" customFormat="1" ht="9.75" x14ac:dyDescent="0.15">
      <c r="A54" s="26"/>
    </row>
    <row r="55" spans="1:16" s="25" customFormat="1" ht="9.75" x14ac:dyDescent="0.15">
      <c r="A55" s="26"/>
    </row>
    <row r="56" spans="1:16" s="25" customFormat="1" ht="9.75" x14ac:dyDescent="0.15">
      <c r="A56" s="26"/>
    </row>
    <row r="57" spans="1:16" s="25" customFormat="1" ht="9.75" x14ac:dyDescent="0.15">
      <c r="A57" s="26"/>
    </row>
    <row r="58" spans="1:16" s="25" customFormat="1" ht="9.75" x14ac:dyDescent="0.15">
      <c r="A58" s="26"/>
    </row>
    <row r="59" spans="1:16" s="25" customFormat="1" ht="9.75" x14ac:dyDescent="0.15">
      <c r="A59" s="26"/>
    </row>
    <row r="60" spans="1:16" s="25" customFormat="1" ht="9.75" x14ac:dyDescent="0.15">
      <c r="A60" s="26"/>
    </row>
    <row r="61" spans="1:16" s="25" customFormat="1" ht="9.75" x14ac:dyDescent="0.15">
      <c r="A61" s="26"/>
    </row>
    <row r="62" spans="1:16" s="25" customFormat="1" ht="9.75" x14ac:dyDescent="0.15">
      <c r="A62" s="26"/>
    </row>
    <row r="63" spans="1:16" s="25" customFormat="1" ht="9.75" x14ac:dyDescent="0.15">
      <c r="A63" s="26"/>
    </row>
    <row r="64" spans="1:16" s="25" customFormat="1" ht="9.75" x14ac:dyDescent="0.15">
      <c r="A64" s="26"/>
    </row>
    <row r="65" spans="1:1" s="25" customFormat="1" ht="9.75" x14ac:dyDescent="0.15">
      <c r="A65" s="26"/>
    </row>
    <row r="66" spans="1:1" s="25" customFormat="1" ht="9.75" x14ac:dyDescent="0.15">
      <c r="A66" s="26"/>
    </row>
    <row r="67" spans="1:1" s="25" customFormat="1" ht="9.75" x14ac:dyDescent="0.15">
      <c r="A67" s="26"/>
    </row>
    <row r="68" spans="1:1" s="25" customFormat="1" ht="9.75" x14ac:dyDescent="0.15">
      <c r="A68" s="26"/>
    </row>
    <row r="69" spans="1:1" s="25" customFormat="1" ht="9.75" x14ac:dyDescent="0.15">
      <c r="A69" s="26"/>
    </row>
    <row r="70" spans="1:1" s="25" customFormat="1" ht="9.75" x14ac:dyDescent="0.15">
      <c r="A70" s="26"/>
    </row>
    <row r="71" spans="1:1" s="25" customFormat="1" ht="9.75" x14ac:dyDescent="0.15">
      <c r="A71" s="26"/>
    </row>
    <row r="72" spans="1:1" s="25" customFormat="1" ht="9.75" x14ac:dyDescent="0.15">
      <c r="A72" s="26"/>
    </row>
    <row r="73" spans="1:1" s="25" customFormat="1" ht="9.75" x14ac:dyDescent="0.15">
      <c r="A73" s="26"/>
    </row>
    <row r="74" spans="1:1" s="25" customFormat="1" ht="9.75" x14ac:dyDescent="0.15">
      <c r="A74" s="26"/>
    </row>
    <row r="75" spans="1:1" s="25" customFormat="1" ht="9.75" x14ac:dyDescent="0.15">
      <c r="A75" s="26"/>
    </row>
    <row r="76" spans="1:1" s="25" customFormat="1" ht="9.75" x14ac:dyDescent="0.15">
      <c r="A76" s="26"/>
    </row>
    <row r="77" spans="1:1" s="25" customFormat="1" ht="9.75" x14ac:dyDescent="0.15">
      <c r="A77" s="26"/>
    </row>
    <row r="78" spans="1:1" s="25" customFormat="1" ht="9.75" x14ac:dyDescent="0.15">
      <c r="A78" s="26"/>
    </row>
    <row r="79" spans="1:1" s="25" customFormat="1" ht="9.75" x14ac:dyDescent="0.15">
      <c r="A79" s="26"/>
    </row>
    <row r="80" spans="1:1" s="25" customFormat="1" ht="9.75" x14ac:dyDescent="0.15">
      <c r="A80" s="26"/>
    </row>
    <row r="81" spans="1:1" s="25" customFormat="1" ht="9.75" x14ac:dyDescent="0.15">
      <c r="A81" s="26"/>
    </row>
    <row r="82" spans="1:1" s="25" customFormat="1" ht="9.75" x14ac:dyDescent="0.15">
      <c r="A82" s="26"/>
    </row>
    <row r="83" spans="1:1" s="25" customFormat="1" ht="9.75" x14ac:dyDescent="0.15">
      <c r="A83" s="26"/>
    </row>
    <row r="84" spans="1:1" s="25" customFormat="1" ht="9.75" x14ac:dyDescent="0.15">
      <c r="A84" s="26"/>
    </row>
    <row r="85" spans="1:1" s="25" customFormat="1" ht="9.75" x14ac:dyDescent="0.15">
      <c r="A85" s="26"/>
    </row>
    <row r="86" spans="1:1" s="25" customFormat="1" ht="9.75" x14ac:dyDescent="0.15">
      <c r="A86" s="26"/>
    </row>
    <row r="87" spans="1:1" s="25" customFormat="1" ht="9.75" x14ac:dyDescent="0.15">
      <c r="A87" s="26"/>
    </row>
    <row r="88" spans="1:1" s="25" customFormat="1" ht="9.75" x14ac:dyDescent="0.15">
      <c r="A88" s="26"/>
    </row>
    <row r="89" spans="1:1" s="25" customFormat="1" ht="9.75" x14ac:dyDescent="0.15">
      <c r="A89" s="26"/>
    </row>
    <row r="90" spans="1:1" s="25" customFormat="1" ht="9.75" x14ac:dyDescent="0.15">
      <c r="A90" s="26"/>
    </row>
    <row r="91" spans="1:1" s="25" customFormat="1" ht="9.75" x14ac:dyDescent="0.15">
      <c r="A91" s="26"/>
    </row>
    <row r="92" spans="1:1" s="25" customFormat="1" ht="9.75" x14ac:dyDescent="0.15">
      <c r="A92" s="26"/>
    </row>
    <row r="93" spans="1:1" s="25" customFormat="1" ht="9.75" x14ac:dyDescent="0.15">
      <c r="A93" s="26"/>
    </row>
    <row r="94" spans="1:1" s="25" customFormat="1" ht="9.75" x14ac:dyDescent="0.15">
      <c r="A94" s="26"/>
    </row>
    <row r="95" spans="1:1" s="25" customFormat="1" ht="9.75" x14ac:dyDescent="0.15">
      <c r="A95" s="26"/>
    </row>
    <row r="96" spans="1:1" s="25" customFormat="1" ht="9.75" x14ac:dyDescent="0.15">
      <c r="A96" s="26"/>
    </row>
    <row r="97" spans="1:1" s="25" customFormat="1" ht="9.75" x14ac:dyDescent="0.15">
      <c r="A97" s="26"/>
    </row>
    <row r="98" spans="1:1" s="25" customFormat="1" ht="9.75" x14ac:dyDescent="0.15">
      <c r="A98" s="26"/>
    </row>
    <row r="99" spans="1:1" s="25" customFormat="1" ht="9.75" x14ac:dyDescent="0.15">
      <c r="A99" s="26"/>
    </row>
    <row r="100" spans="1:1" s="25" customFormat="1" ht="9.75" x14ac:dyDescent="0.15">
      <c r="A100" s="26"/>
    </row>
    <row r="101" spans="1:1" s="25" customFormat="1" ht="9.75" x14ac:dyDescent="0.15">
      <c r="A101" s="26"/>
    </row>
    <row r="102" spans="1:1" s="25" customFormat="1" ht="9.75" x14ac:dyDescent="0.15">
      <c r="A102" s="26"/>
    </row>
    <row r="103" spans="1:1" s="25" customFormat="1" ht="9.75" x14ac:dyDescent="0.15">
      <c r="A103" s="26"/>
    </row>
    <row r="104" spans="1:1" s="25" customFormat="1" ht="9.75" x14ac:dyDescent="0.15">
      <c r="A104" s="26"/>
    </row>
    <row r="105" spans="1:1" s="25" customFormat="1" ht="9.75" x14ac:dyDescent="0.15">
      <c r="A105" s="26"/>
    </row>
    <row r="106" spans="1:1" s="25" customFormat="1" ht="9.75" x14ac:dyDescent="0.15">
      <c r="A106" s="26"/>
    </row>
    <row r="107" spans="1:1" s="25" customFormat="1" ht="9.75" x14ac:dyDescent="0.15">
      <c r="A107" s="26"/>
    </row>
    <row r="108" spans="1:1" s="25" customFormat="1" ht="9.75" x14ac:dyDescent="0.15">
      <c r="A108" s="26"/>
    </row>
    <row r="109" spans="1:1" s="25" customFormat="1" ht="9.75" x14ac:dyDescent="0.15">
      <c r="A109" s="26"/>
    </row>
    <row r="110" spans="1:1" s="25" customFormat="1" ht="9.75" x14ac:dyDescent="0.15">
      <c r="A110" s="26"/>
    </row>
    <row r="111" spans="1:1" s="25" customFormat="1" ht="9.75" x14ac:dyDescent="0.15">
      <c r="A111" s="26"/>
    </row>
    <row r="112" spans="1:1" s="25" customFormat="1" ht="9.75" x14ac:dyDescent="0.15">
      <c r="A112" s="26"/>
    </row>
    <row r="113" spans="1:1" s="25" customFormat="1" ht="9.75" x14ac:dyDescent="0.15">
      <c r="A113" s="26"/>
    </row>
    <row r="114" spans="1:1" s="25" customFormat="1" ht="9.75" x14ac:dyDescent="0.15">
      <c r="A114" s="26"/>
    </row>
    <row r="115" spans="1:1" s="25" customFormat="1" ht="9.75" x14ac:dyDescent="0.15">
      <c r="A115" s="26"/>
    </row>
    <row r="116" spans="1:1" s="25" customFormat="1" ht="9.75" x14ac:dyDescent="0.15">
      <c r="A116" s="26"/>
    </row>
    <row r="117" spans="1:1" s="25" customFormat="1" ht="9.75" x14ac:dyDescent="0.15">
      <c r="A117" s="26"/>
    </row>
  </sheetData>
  <mergeCells count="16">
    <mergeCell ref="D47:M47"/>
    <mergeCell ref="D46:M46"/>
    <mergeCell ref="O7:O10"/>
    <mergeCell ref="P7:P10"/>
    <mergeCell ref="A8:B9"/>
    <mergeCell ref="I7:I10"/>
    <mergeCell ref="J7:J10"/>
    <mergeCell ref="K7:K10"/>
    <mergeCell ref="L7:L10"/>
    <mergeCell ref="M7:M10"/>
    <mergeCell ref="N7:N10"/>
    <mergeCell ref="D7:D10"/>
    <mergeCell ref="E7:E10"/>
    <mergeCell ref="F7:F10"/>
    <mergeCell ref="G7:G10"/>
    <mergeCell ref="H7:H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c521c1-af9b-487f-95a1-cfb00b773e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5897E2559D2945A60BBF43CA6D3644" ma:contentTypeVersion="8" ma:contentTypeDescription="Crear nuevo documento." ma:contentTypeScope="" ma:versionID="78857cd6596b83e1a9844bdbe21ad462">
  <xsd:schema xmlns:xsd="http://www.w3.org/2001/XMLSchema" xmlns:xs="http://www.w3.org/2001/XMLSchema" xmlns:p="http://schemas.microsoft.com/office/2006/metadata/properties" xmlns:ns2="c8c521c1-af9b-487f-95a1-cfb00b773e44" targetNamespace="http://schemas.microsoft.com/office/2006/metadata/properties" ma:root="true" ma:fieldsID="65faa02327b331548810cab55ee71346" ns2:_="">
    <xsd:import namespace="c8c521c1-af9b-487f-95a1-cfb00b773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521c1-af9b-487f-95a1-cfb00b773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A5406-7BD4-4228-9C1C-B19B7B5853F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c8c521c1-af9b-487f-95a1-cfb00b773e4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7D78A7-CCCD-488B-8EF6-CB8CE7297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521c1-af9b-487f-95a1-cfb00b773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4919D0-05F1-4166-8C4F-07AAE001F7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INGRESOS 2022</vt:lpstr>
      <vt:lpstr>GASTOS 2022 </vt:lpstr>
      <vt:lpstr>ESTADO DE OPERACIONES 2022 </vt:lpstr>
      <vt:lpstr>'ESTADO DE OPERACIONES 2022 '!Área_de_impresión</vt:lpstr>
      <vt:lpstr>'INGRESOS 2022'!Área_de_impresión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Vivian Martinez Rivera</dc:creator>
  <cp:lastModifiedBy>Vivian Martinez Rivera</cp:lastModifiedBy>
  <dcterms:created xsi:type="dcterms:W3CDTF">2021-08-25T20:26:25Z</dcterms:created>
  <dcterms:modified xsi:type="dcterms:W3CDTF">2023-02-10T20:31:05Z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0x010100055897E2559D2945A60BBF43CA6D3644</vt:lpwstr>
  </property>
  <property fmtid="{D5CDD505-2E9C-101B-9397-08002B2CF9AE}" pid="3" name="Order">
    <vt:r8>9000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