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ezrv\OneDrive - MH de CR\UASF2\AAESTADISTICAS 2014\Archivos  remitidos en  Diciembre 2021\"/>
    </mc:Choice>
  </mc:AlternateContent>
  <xr:revisionPtr revIDLastSave="25" documentId="13_ncr:1_{8B76A02D-EFB5-4A03-85B2-F6F38EBE4AE4}" xr6:coauthVersionLast="36" xr6:coauthVersionMax="36" xr10:uidLastSave="{88EA2A71-1C10-465E-A96F-32F89FA2937E}"/>
  <bookViews>
    <workbookView xWindow="0" yWindow="0" windowWidth="6810" windowHeight="1480" xr2:uid="{A7B25B6F-35B3-4EDC-B1E8-AC5D67837B7B}"/>
  </bookViews>
  <sheets>
    <sheet name="ESTADO DE OPERACIONES  2020 " sheetId="3" r:id="rId1"/>
    <sheet name="INGRESOS 2020" sheetId="1" r:id="rId2"/>
    <sheet name="GASTOS 2020" sheetId="2" r:id="rId3"/>
  </sheets>
  <externalReferences>
    <externalReference r:id="rId4"/>
    <externalReference r:id="rId5"/>
  </externalReferences>
  <definedNames>
    <definedName name="\a">#REF!</definedName>
    <definedName name="ANITA">#REF!</definedName>
    <definedName name="_xlnm.Print_Area" localSheetId="0">'ESTADO DE OPERACIONES  2020 '!$A$4:$P$45</definedName>
    <definedName name="_xlnm.Print_Area">#REF!</definedName>
    <definedName name="BERNA">#REF!</definedName>
    <definedName name="fff">#REF!</definedName>
    <definedName name="fffff">#REF!</definedName>
    <definedName name="INGRE">#REF!</definedName>
    <definedName name="J">#REF!</definedName>
    <definedName name="NOTAS">#REF!</definedName>
    <definedName name="PASA">#REF!</definedName>
    <definedName name="REES">#REF!</definedName>
    <definedName name="Reporting_Country_Code" localSheetId="0">#REF!</definedName>
    <definedName name="Reporting_Country_Code" localSheetId="2">#REF!</definedName>
    <definedName name="Reporting_Country_Code" localSheetId="1">#REF!</definedName>
    <definedName name="Reporting_Country_Code">[1]Coverpage!$I$9</definedName>
    <definedName name="Reporting_Country_Name" localSheetId="0">#REF!</definedName>
    <definedName name="Reporting_Country_Name" localSheetId="2">#REF!</definedName>
    <definedName name="Reporting_Country_Name" localSheetId="1">#REF!</definedName>
    <definedName name="Reporting_Country_Name">[1]Coverpage!$I$8</definedName>
    <definedName name="Reporting_Period_Code" localSheetId="0">#REF!</definedName>
    <definedName name="Reporting_Period_Code" localSheetId="2">#REF!</definedName>
    <definedName name="Reporting_Period_Code" localSheetId="1">#REF!</definedName>
    <definedName name="Reporting_Period_Code">[1]Coverpage!$I$10</definedName>
    <definedName name="RESU">#REF!</definedName>
    <definedName name="tabla">#REF!</definedName>
    <definedName name="_xlnm.Print_Titles">[2]Q5!$A$1:$C$65536,[2]Q5!$A$1:$IV$7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Q15" i="1"/>
  <c r="Q14" i="1"/>
  <c r="Q46" i="1"/>
  <c r="Q47" i="1"/>
  <c r="E12" i="1" l="1"/>
  <c r="Q50" i="2" l="1"/>
  <c r="Q36" i="2"/>
  <c r="Q40" i="2"/>
  <c r="Q41" i="2"/>
  <c r="Q39" i="2"/>
  <c r="P42" i="3" l="1"/>
  <c r="P41" i="3"/>
  <c r="O40" i="3"/>
  <c r="N40" i="3"/>
  <c r="M40" i="3"/>
  <c r="L40" i="3"/>
  <c r="K40" i="3"/>
  <c r="J40" i="3"/>
  <c r="I40" i="3"/>
  <c r="H40" i="3"/>
  <c r="G40" i="3"/>
  <c r="F40" i="3"/>
  <c r="E40" i="3"/>
  <c r="D40" i="3"/>
  <c r="P39" i="3"/>
  <c r="P38" i="3"/>
  <c r="O37" i="3"/>
  <c r="N37" i="3"/>
  <c r="M37" i="3"/>
  <c r="L37" i="3"/>
  <c r="K37" i="3"/>
  <c r="J37" i="3"/>
  <c r="I37" i="3"/>
  <c r="H37" i="3"/>
  <c r="G37" i="3"/>
  <c r="F37" i="3"/>
  <c r="E37" i="3"/>
  <c r="D37" i="3"/>
  <c r="P29" i="3"/>
  <c r="O29" i="3"/>
  <c r="N29" i="3"/>
  <c r="L29" i="3"/>
  <c r="K29" i="3"/>
  <c r="I29" i="3"/>
  <c r="H29" i="3"/>
  <c r="G29" i="3"/>
  <c r="F29" i="3"/>
  <c r="E29" i="3"/>
  <c r="D29" i="3"/>
  <c r="M29" i="3"/>
  <c r="J29" i="3"/>
  <c r="P52" i="2"/>
  <c r="O52" i="2"/>
  <c r="N52" i="2"/>
  <c r="M52" i="2"/>
  <c r="L52" i="2"/>
  <c r="K52" i="2"/>
  <c r="J52" i="2"/>
  <c r="I52" i="2"/>
  <c r="H52" i="2"/>
  <c r="G52" i="2"/>
  <c r="F52" i="2"/>
  <c r="E52" i="2"/>
  <c r="O49" i="2"/>
  <c r="N49" i="2"/>
  <c r="M49" i="2"/>
  <c r="L49" i="2"/>
  <c r="I49" i="2"/>
  <c r="H49" i="2"/>
  <c r="F49" i="2"/>
  <c r="J49" i="2"/>
  <c r="P43" i="2"/>
  <c r="O43" i="2"/>
  <c r="N43" i="2"/>
  <c r="M43" i="2"/>
  <c r="L43" i="2"/>
  <c r="K43" i="2"/>
  <c r="J43" i="2"/>
  <c r="I43" i="2"/>
  <c r="H43" i="2"/>
  <c r="G43" i="2"/>
  <c r="F43" i="2"/>
  <c r="E43" i="2"/>
  <c r="P38" i="2"/>
  <c r="O24" i="3" s="1"/>
  <c r="O38" i="2"/>
  <c r="N24" i="3" s="1"/>
  <c r="N38" i="2"/>
  <c r="M24" i="3" s="1"/>
  <c r="M38" i="2"/>
  <c r="L24" i="3" s="1"/>
  <c r="L38" i="2"/>
  <c r="K24" i="3" s="1"/>
  <c r="K38" i="2"/>
  <c r="J24" i="3" s="1"/>
  <c r="J38" i="2"/>
  <c r="I24" i="3" s="1"/>
  <c r="I38" i="2"/>
  <c r="H24" i="3" s="1"/>
  <c r="H38" i="2"/>
  <c r="G24" i="3" s="1"/>
  <c r="G38" i="2"/>
  <c r="F24" i="3" s="1"/>
  <c r="F38" i="2"/>
  <c r="E24" i="3" s="1"/>
  <c r="E38" i="2"/>
  <c r="D24" i="3" s="1"/>
  <c r="N35" i="2"/>
  <c r="L35" i="2"/>
  <c r="K35" i="2"/>
  <c r="I35" i="2"/>
  <c r="H35" i="2"/>
  <c r="G35" i="2"/>
  <c r="E35" i="2"/>
  <c r="P35" i="2"/>
  <c r="O35" i="2"/>
  <c r="J35" i="2"/>
  <c r="O32" i="2"/>
  <c r="N32" i="2"/>
  <c r="M32" i="2"/>
  <c r="L32" i="2"/>
  <c r="K32" i="2"/>
  <c r="J32" i="2"/>
  <c r="F32" i="2"/>
  <c r="E32" i="2"/>
  <c r="H32" i="2"/>
  <c r="G32" i="2"/>
  <c r="P29" i="2"/>
  <c r="O29" i="2"/>
  <c r="N29" i="2"/>
  <c r="M29" i="2"/>
  <c r="L29" i="2"/>
  <c r="K29" i="2"/>
  <c r="J29" i="2"/>
  <c r="I29" i="2"/>
  <c r="H29" i="2"/>
  <c r="G29" i="2"/>
  <c r="F29" i="2"/>
  <c r="E29" i="2"/>
  <c r="P24" i="2"/>
  <c r="O24" i="2"/>
  <c r="N24" i="2"/>
  <c r="M24" i="2"/>
  <c r="L24" i="2"/>
  <c r="K24" i="2"/>
  <c r="J24" i="2"/>
  <c r="I24" i="2"/>
  <c r="H24" i="2"/>
  <c r="G24" i="2"/>
  <c r="F24" i="2"/>
  <c r="E24" i="2"/>
  <c r="O20" i="2"/>
  <c r="N21" i="3" s="1"/>
  <c r="N20" i="2"/>
  <c r="M21" i="3" s="1"/>
  <c r="L20" i="2"/>
  <c r="K21" i="3" s="1"/>
  <c r="J20" i="2"/>
  <c r="I21" i="3" s="1"/>
  <c r="H20" i="2"/>
  <c r="G21" i="3" s="1"/>
  <c r="G20" i="2"/>
  <c r="F21" i="3" s="1"/>
  <c r="E20" i="2"/>
  <c r="M20" i="2"/>
  <c r="L21" i="3" s="1"/>
  <c r="K20" i="2"/>
  <c r="J21" i="3" s="1"/>
  <c r="Q19" i="2"/>
  <c r="O19" i="3"/>
  <c r="N19" i="3"/>
  <c r="M19" i="3"/>
  <c r="L19" i="3"/>
  <c r="K19" i="3"/>
  <c r="J19" i="3"/>
  <c r="I19" i="3"/>
  <c r="G19" i="3"/>
  <c r="F19" i="3"/>
  <c r="E19" i="3"/>
  <c r="O15" i="2"/>
  <c r="N15" i="2"/>
  <c r="N13" i="2" s="1"/>
  <c r="M18" i="3" s="1"/>
  <c r="M15" i="2"/>
  <c r="M13" i="2" s="1"/>
  <c r="K15" i="2"/>
  <c r="K13" i="2" s="1"/>
  <c r="J15" i="2"/>
  <c r="H15" i="2"/>
  <c r="G15" i="2"/>
  <c r="F15" i="2"/>
  <c r="P15" i="2"/>
  <c r="L15" i="2"/>
  <c r="I15" i="2"/>
  <c r="I13" i="2" s="1"/>
  <c r="H18" i="3" s="1"/>
  <c r="P68" i="1"/>
  <c r="O68" i="1"/>
  <c r="N68" i="1"/>
  <c r="M68" i="1"/>
  <c r="L68" i="1"/>
  <c r="K68" i="1"/>
  <c r="J68" i="1"/>
  <c r="I68" i="1"/>
  <c r="H68" i="1"/>
  <c r="G68" i="1"/>
  <c r="F68" i="1"/>
  <c r="E68" i="1"/>
  <c r="P65" i="1"/>
  <c r="O65" i="1"/>
  <c r="N65" i="1"/>
  <c r="M65" i="1"/>
  <c r="L65" i="1"/>
  <c r="K65" i="1"/>
  <c r="J65" i="1"/>
  <c r="I65" i="1"/>
  <c r="H65" i="1"/>
  <c r="G65" i="1"/>
  <c r="F65" i="1"/>
  <c r="E65" i="1"/>
  <c r="P59" i="1"/>
  <c r="O59" i="1"/>
  <c r="N59" i="1"/>
  <c r="M59" i="1"/>
  <c r="L59" i="1"/>
  <c r="K59" i="1"/>
  <c r="J59" i="1"/>
  <c r="I59" i="1"/>
  <c r="H59" i="1"/>
  <c r="G59" i="1"/>
  <c r="F59" i="1"/>
  <c r="E59" i="1"/>
  <c r="P50" i="1"/>
  <c r="O50" i="1"/>
  <c r="O49" i="1" s="1"/>
  <c r="N50" i="1"/>
  <c r="M50" i="1"/>
  <c r="M49" i="1" s="1"/>
  <c r="L50" i="1"/>
  <c r="L49" i="1" s="1"/>
  <c r="K50" i="1"/>
  <c r="J50" i="1"/>
  <c r="I50" i="1"/>
  <c r="I49" i="1" s="1"/>
  <c r="H50" i="1"/>
  <c r="H49" i="1" s="1"/>
  <c r="G50" i="1"/>
  <c r="G49" i="1" s="1"/>
  <c r="F50" i="1"/>
  <c r="F49" i="1" s="1"/>
  <c r="E50" i="1"/>
  <c r="P49" i="1"/>
  <c r="N49" i="1"/>
  <c r="K49" i="1"/>
  <c r="J49" i="1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G15" i="3"/>
  <c r="F15" i="3"/>
  <c r="E15" i="3"/>
  <c r="D15" i="3"/>
  <c r="O14" i="3"/>
  <c r="N14" i="3"/>
  <c r="M14" i="3"/>
  <c r="L14" i="3"/>
  <c r="K14" i="3"/>
  <c r="J14" i="3"/>
  <c r="I14" i="3"/>
  <c r="H14" i="3"/>
  <c r="G14" i="3"/>
  <c r="F14" i="3"/>
  <c r="E14" i="3"/>
  <c r="N38" i="1"/>
  <c r="M38" i="1"/>
  <c r="E38" i="1"/>
  <c r="P34" i="1"/>
  <c r="O34" i="1"/>
  <c r="N34" i="1"/>
  <c r="M34" i="1"/>
  <c r="L34" i="1"/>
  <c r="K34" i="1"/>
  <c r="J34" i="1"/>
  <c r="I34" i="1"/>
  <c r="H34" i="1"/>
  <c r="G34" i="1"/>
  <c r="F34" i="1"/>
  <c r="E34" i="1"/>
  <c r="O26" i="1"/>
  <c r="O25" i="1" s="1"/>
  <c r="J26" i="1"/>
  <c r="I26" i="1"/>
  <c r="I25" i="1" s="1"/>
  <c r="P26" i="1"/>
  <c r="N26" i="1"/>
  <c r="N25" i="1" s="1"/>
  <c r="L26" i="1"/>
  <c r="L25" i="1" s="1"/>
  <c r="K26" i="1"/>
  <c r="K25" i="1" s="1"/>
  <c r="H26" i="1"/>
  <c r="H25" i="1" s="1"/>
  <c r="G26" i="1"/>
  <c r="G25" i="1" s="1"/>
  <c r="F26" i="1"/>
  <c r="F25" i="1" s="1"/>
  <c r="M26" i="1"/>
  <c r="M25" i="1" s="1"/>
  <c r="P19" i="1"/>
  <c r="O19" i="1"/>
  <c r="N19" i="1"/>
  <c r="M19" i="1"/>
  <c r="J19" i="1"/>
  <c r="H19" i="1"/>
  <c r="G19" i="1"/>
  <c r="E19" i="1"/>
  <c r="Q18" i="1"/>
  <c r="Q17" i="1"/>
  <c r="O14" i="1"/>
  <c r="N14" i="1"/>
  <c r="J14" i="1"/>
  <c r="G14" i="1"/>
  <c r="F14" i="1"/>
  <c r="E14" i="1"/>
  <c r="M14" i="1"/>
  <c r="H14" i="1"/>
  <c r="Q29" i="2" l="1"/>
  <c r="K28" i="2"/>
  <c r="J23" i="3" s="1"/>
  <c r="P37" i="3"/>
  <c r="P40" i="3"/>
  <c r="Q50" i="1"/>
  <c r="Q68" i="1"/>
  <c r="Q52" i="2"/>
  <c r="L42" i="2"/>
  <c r="K25" i="3" s="1"/>
  <c r="M42" i="2"/>
  <c r="L25" i="3" s="1"/>
  <c r="Q43" i="2"/>
  <c r="F42" i="2"/>
  <c r="E25" i="3" s="1"/>
  <c r="H42" i="2"/>
  <c r="G25" i="3" s="1"/>
  <c r="I42" i="2"/>
  <c r="H25" i="3" s="1"/>
  <c r="H28" i="2"/>
  <c r="G23" i="3" s="1"/>
  <c r="Q24" i="2"/>
  <c r="Q65" i="1"/>
  <c r="Q59" i="1"/>
  <c r="E49" i="1"/>
  <c r="Q49" i="1" s="1"/>
  <c r="P25" i="1"/>
  <c r="Q34" i="1"/>
  <c r="I20" i="2"/>
  <c r="H21" i="3" s="1"/>
  <c r="O13" i="2"/>
  <c r="H13" i="2"/>
  <c r="G18" i="3" s="1"/>
  <c r="J25" i="1"/>
  <c r="F13" i="2"/>
  <c r="E18" i="3" s="1"/>
  <c r="I14" i="1"/>
  <c r="I19" i="1"/>
  <c r="P14" i="1"/>
  <c r="F38" i="1"/>
  <c r="F35" i="2"/>
  <c r="L14" i="1"/>
  <c r="F20" i="2"/>
  <c r="E21" i="3" s="1"/>
  <c r="J38" i="1"/>
  <c r="J13" i="1" s="1"/>
  <c r="P20" i="2"/>
  <c r="O21" i="3" s="1"/>
  <c r="L13" i="2"/>
  <c r="K38" i="1"/>
  <c r="I38" i="1"/>
  <c r="P13" i="2"/>
  <c r="O18" i="3" s="1"/>
  <c r="P32" i="2"/>
  <c r="P28" i="2" s="1"/>
  <c r="O23" i="3" s="1"/>
  <c r="P49" i="2"/>
  <c r="P42" i="2" s="1"/>
  <c r="O25" i="3" s="1"/>
  <c r="M13" i="1"/>
  <c r="M12" i="1" s="1"/>
  <c r="O42" i="2"/>
  <c r="N25" i="3" s="1"/>
  <c r="K19" i="1"/>
  <c r="L38" i="1"/>
  <c r="N28" i="2"/>
  <c r="M23" i="3" s="1"/>
  <c r="P19" i="3"/>
  <c r="N42" i="2"/>
  <c r="M25" i="3" s="1"/>
  <c r="L19" i="1"/>
  <c r="G49" i="2"/>
  <c r="G42" i="2" s="1"/>
  <c r="F25" i="3" s="1"/>
  <c r="N13" i="1"/>
  <c r="M13" i="3" s="1"/>
  <c r="M12" i="3" s="1"/>
  <c r="M35" i="2"/>
  <c r="M28" i="2" s="1"/>
  <c r="P38" i="1"/>
  <c r="I32" i="2"/>
  <c r="H38" i="1"/>
  <c r="H13" i="1" s="1"/>
  <c r="K14" i="1"/>
  <c r="O38" i="1"/>
  <c r="O13" i="1" s="1"/>
  <c r="G13" i="2"/>
  <c r="F18" i="3" s="1"/>
  <c r="J13" i="2"/>
  <c r="I18" i="3" s="1"/>
  <c r="J28" i="2"/>
  <c r="I23" i="3" s="1"/>
  <c r="O28" i="2"/>
  <c r="N23" i="3" s="1"/>
  <c r="J42" i="2"/>
  <c r="I25" i="3" s="1"/>
  <c r="K49" i="2"/>
  <c r="K42" i="2" s="1"/>
  <c r="F19" i="1"/>
  <c r="G38" i="1"/>
  <c r="G13" i="1" s="1"/>
  <c r="P14" i="3"/>
  <c r="L28" i="2"/>
  <c r="K23" i="3" s="1"/>
  <c r="D19" i="3"/>
  <c r="E28" i="2"/>
  <c r="D21" i="3"/>
  <c r="N18" i="3"/>
  <c r="F28" i="2"/>
  <c r="E23" i="3" s="1"/>
  <c r="K18" i="3"/>
  <c r="G28" i="2"/>
  <c r="F23" i="3" s="1"/>
  <c r="J18" i="3"/>
  <c r="P15" i="3"/>
  <c r="P16" i="3"/>
  <c r="D14" i="3"/>
  <c r="E26" i="1"/>
  <c r="E49" i="2"/>
  <c r="H19" i="3"/>
  <c r="Q38" i="2"/>
  <c r="P24" i="3" s="1"/>
  <c r="E15" i="2"/>
  <c r="Q15" i="2" s="1"/>
  <c r="L18" i="3"/>
  <c r="Q38" i="1" l="1"/>
  <c r="M17" i="3"/>
  <c r="M34" i="3" s="1"/>
  <c r="L12" i="2"/>
  <c r="G17" i="3"/>
  <c r="G34" i="3" s="1"/>
  <c r="H12" i="2"/>
  <c r="O12" i="2"/>
  <c r="N17" i="3"/>
  <c r="N34" i="3" s="1"/>
  <c r="Q32" i="2"/>
  <c r="I28" i="2"/>
  <c r="H23" i="3" s="1"/>
  <c r="H17" i="3" s="1"/>
  <c r="H34" i="3" s="1"/>
  <c r="N12" i="2"/>
  <c r="K17" i="3"/>
  <c r="K34" i="3" s="1"/>
  <c r="Q20" i="2"/>
  <c r="P21" i="3" s="1"/>
  <c r="E17" i="3"/>
  <c r="E34" i="3" s="1"/>
  <c r="K13" i="1"/>
  <c r="K12" i="1" s="1"/>
  <c r="Q19" i="1"/>
  <c r="I13" i="1"/>
  <c r="I12" i="1" s="1"/>
  <c r="N12" i="1"/>
  <c r="P13" i="1"/>
  <c r="O13" i="3" s="1"/>
  <c r="O12" i="3" s="1"/>
  <c r="L13" i="1"/>
  <c r="L12" i="1" s="1"/>
  <c r="F12" i="2"/>
  <c r="N13" i="3"/>
  <c r="N12" i="3" s="1"/>
  <c r="O12" i="1"/>
  <c r="J25" i="3"/>
  <c r="J17" i="3" s="1"/>
  <c r="J34" i="3" s="1"/>
  <c r="K12" i="2"/>
  <c r="L23" i="3"/>
  <c r="L17" i="3" s="1"/>
  <c r="L34" i="3" s="1"/>
  <c r="M12" i="2"/>
  <c r="F13" i="1"/>
  <c r="F12" i="1" s="1"/>
  <c r="I17" i="3"/>
  <c r="I34" i="3" s="1"/>
  <c r="L13" i="3"/>
  <c r="L12" i="3" s="1"/>
  <c r="J12" i="2"/>
  <c r="Q35" i="2"/>
  <c r="E13" i="2"/>
  <c r="D18" i="3" s="1"/>
  <c r="E42" i="2"/>
  <c r="Q49" i="2"/>
  <c r="Q28" i="2"/>
  <c r="P23" i="3" s="1"/>
  <c r="D23" i="3"/>
  <c r="F17" i="3"/>
  <c r="F34" i="3" s="1"/>
  <c r="H12" i="1"/>
  <c r="G13" i="3"/>
  <c r="G12" i="3" s="1"/>
  <c r="G12" i="1"/>
  <c r="F13" i="3"/>
  <c r="F12" i="3" s="1"/>
  <c r="Q26" i="1"/>
  <c r="E25" i="1"/>
  <c r="P12" i="2"/>
  <c r="I12" i="2"/>
  <c r="O17" i="3"/>
  <c r="O34" i="3" s="1"/>
  <c r="G12" i="2"/>
  <c r="J12" i="1"/>
  <c r="I13" i="3"/>
  <c r="I12" i="3" s="1"/>
  <c r="M35" i="3" l="1"/>
  <c r="M43" i="3" s="1"/>
  <c r="M26" i="3"/>
  <c r="M27" i="3"/>
  <c r="N27" i="3"/>
  <c r="N26" i="3"/>
  <c r="J13" i="3"/>
  <c r="J12" i="3" s="1"/>
  <c r="J27" i="3" s="1"/>
  <c r="N35" i="3"/>
  <c r="N43" i="3" s="1"/>
  <c r="H13" i="3"/>
  <c r="H12" i="3" s="1"/>
  <c r="H35" i="3" s="1"/>
  <c r="H43" i="3" s="1"/>
  <c r="K13" i="3"/>
  <c r="K12" i="3" s="1"/>
  <c r="K27" i="3" s="1"/>
  <c r="E13" i="3"/>
  <c r="E12" i="3" s="1"/>
  <c r="E35" i="3" s="1"/>
  <c r="E43" i="3" s="1"/>
  <c r="P12" i="1"/>
  <c r="Q12" i="1" s="1"/>
  <c r="O26" i="3"/>
  <c r="O35" i="3"/>
  <c r="O43" i="3" s="1"/>
  <c r="L35" i="3"/>
  <c r="L43" i="3" s="1"/>
  <c r="L26" i="3"/>
  <c r="L27" i="3"/>
  <c r="E12" i="2"/>
  <c r="Q12" i="2" s="1"/>
  <c r="Q13" i="2"/>
  <c r="P18" i="3" s="1"/>
  <c r="G35" i="3"/>
  <c r="G43" i="3" s="1"/>
  <c r="G27" i="3"/>
  <c r="G26" i="3"/>
  <c r="Q25" i="1"/>
  <c r="E13" i="1"/>
  <c r="F35" i="3"/>
  <c r="F43" i="3" s="1"/>
  <c r="F27" i="3"/>
  <c r="F26" i="3"/>
  <c r="I27" i="3"/>
  <c r="I26" i="3"/>
  <c r="I35" i="3"/>
  <c r="I43" i="3" s="1"/>
  <c r="O27" i="3"/>
  <c r="D25" i="3"/>
  <c r="D17" i="3" s="1"/>
  <c r="D34" i="3" s="1"/>
  <c r="Q42" i="2"/>
  <c r="P25" i="3" s="1"/>
  <c r="K35" i="3" l="1"/>
  <c r="K43" i="3" s="1"/>
  <c r="J26" i="3"/>
  <c r="P17" i="3"/>
  <c r="P34" i="3" s="1"/>
  <c r="J35" i="3"/>
  <c r="J43" i="3" s="1"/>
  <c r="H26" i="3"/>
  <c r="H27" i="3"/>
  <c r="E26" i="3"/>
  <c r="K26" i="3"/>
  <c r="E27" i="3"/>
  <c r="Q13" i="1"/>
  <c r="P13" i="3" s="1"/>
  <c r="P12" i="3" s="1"/>
  <c r="D13" i="3"/>
  <c r="D12" i="3" s="1"/>
  <c r="D35" i="3" l="1"/>
  <c r="D43" i="3" s="1"/>
  <c r="D26" i="3"/>
  <c r="D27" i="3"/>
  <c r="P35" i="3"/>
  <c r="P43" i="3" s="1"/>
  <c r="P26" i="3"/>
  <c r="P2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MAlves</author>
  </authors>
  <commentList>
    <comment ref="B27" authorId="0" shapeId="0" xr:uid="{DC19DDBC-D984-4833-8F29-A19A789CE2FE}">
      <text>
        <r>
          <rPr>
            <sz val="9"/>
            <rFont val="Tahoma"/>
            <family val="2"/>
          </rPr>
          <t>El resultado operativo neto solo debería calcularse si el consumo de capital fijo (23) tiene un valor distinto de cero. De lo contrario, solo debería calcularse el resultado operativo bruto.</t>
        </r>
      </text>
    </comment>
  </commentList>
</comments>
</file>

<file path=xl/sharedStrings.xml><?xml version="1.0" encoding="utf-8"?>
<sst xmlns="http://schemas.openxmlformats.org/spreadsheetml/2006/main" count="594" uniqueCount="381">
  <si>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</si>
  <si>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</si>
  <si>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</si>
  <si>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</si>
  <si>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</si>
  <si>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</si>
  <si>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</si>
  <si>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</si>
  <si>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</si>
  <si>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</si>
  <si>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</si>
  <si>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</si>
  <si>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GR_G14</t>
  </si>
  <si>
    <t>1</t>
  </si>
  <si>
    <t>INGRESO ...............................................................................................................................................</t>
  </si>
  <si>
    <t xml:space="preserve"> </t>
  </si>
  <si>
    <t>GRT_G14</t>
  </si>
  <si>
    <t>11</t>
  </si>
  <si>
    <t>Impuestos ................................................................................................................................................</t>
  </si>
  <si>
    <t>GRTI_G14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</si>
  <si>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</si>
  <si>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</si>
  <si>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GRTII_G14</t>
  </si>
  <si>
    <t>1111</t>
  </si>
  <si>
    <t>Pagaderos por personas físicas ................................................................................................................................................</t>
  </si>
  <si>
    <t>GRTIC_G14</t>
  </si>
  <si>
    <t>1112</t>
  </si>
  <si>
    <t>Pagaderos por sociedades y otras empresas ................................................................................................................................................</t>
  </si>
  <si>
    <t>GRTIU_G14</t>
  </si>
  <si>
    <t>1113</t>
  </si>
  <si>
    <t>Otros ................................................................................................................................................</t>
  </si>
  <si>
    <t>GRTPAY_G14</t>
  </si>
  <si>
    <t>112</t>
  </si>
  <si>
    <t>Impuestos sobre la nómina y la fuerza de trabajo ................................................................................................................................................</t>
  </si>
  <si>
    <t>GRTP_G14</t>
  </si>
  <si>
    <t>113</t>
  </si>
  <si>
    <t>Impuestos sobre la propiedad ................................................................................................................................................</t>
  </si>
  <si>
    <t>GRTPP_G14</t>
  </si>
  <si>
    <t>1131</t>
  </si>
  <si>
    <t>Impuestos recurrentes sobre la propiedad inmueble ................................................................................................................................................</t>
  </si>
  <si>
    <t>GRTPW_G14</t>
  </si>
  <si>
    <t>1132</t>
  </si>
  <si>
    <t>Impuestos recurrentes sobre el patrimonio neto .................................................................................................................................................</t>
  </si>
  <si>
    <t>GRTPE_G14</t>
  </si>
  <si>
    <t>1133</t>
  </si>
  <si>
    <t>Impuestos sobre sucesiones, herencia y regalos .................................................................................................................................................</t>
  </si>
  <si>
    <t>GRTPN_G14</t>
  </si>
  <si>
    <t>1135</t>
  </si>
  <si>
    <t>Gravámenes sobre el capital .................................................................................................................................................</t>
  </si>
  <si>
    <t>GRTPR_G14</t>
  </si>
  <si>
    <t>1136</t>
  </si>
  <si>
    <t>Otros impuestos recurrentes sobre la propiedad ...............................................................................................................................................</t>
  </si>
  <si>
    <t>GRTGS_G14</t>
  </si>
  <si>
    <t>114</t>
  </si>
  <si>
    <t>Impuestos sobre los bienes y servicios ..................................................................................................................................................</t>
  </si>
  <si>
    <t>GRTGSG_G14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</si>
  <si>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</si>
  <si>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</si>
  <si>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GRTGSGV_G14</t>
  </si>
  <si>
    <t>11411</t>
  </si>
  <si>
    <t>Impuestos sobre el valor agregado ..................................................................................................................................................</t>
  </si>
  <si>
    <t>GRTGSGS_G14</t>
  </si>
  <si>
    <t>11412</t>
  </si>
  <si>
    <t>Impuestos sobre las ventas ..................................................................................................................................................</t>
  </si>
  <si>
    <t>GRTGSGT_G14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</si>
  <si>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</si>
  <si>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</si>
  <si>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GRTPF_G14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</si>
  <si>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</si>
  <si>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</si>
  <si>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GRTGSE_G14</t>
  </si>
  <si>
    <t>1142</t>
  </si>
  <si>
    <t>Impuestos selectivos ...................................................................................................................................................</t>
  </si>
  <si>
    <t>GRTGSP_G14</t>
  </si>
  <si>
    <t>1143</t>
  </si>
  <si>
    <t>Utilidades de los monopolios fiscales ...................................................................................................................................................</t>
  </si>
  <si>
    <t>GRTGSS_G14</t>
  </si>
  <si>
    <t>1144</t>
  </si>
  <si>
    <t>Impuestos sobre servicios específicos ...................................................................................................................................................</t>
  </si>
  <si>
    <t>GRTGSU_G14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</si>
  <si>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</si>
  <si>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</si>
  <si>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GRTGSUM_G14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</si>
  <si>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</si>
  <si>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</si>
  <si>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GRTGSUO_G14</t>
  </si>
  <si>
    <t>11452</t>
  </si>
  <si>
    <t>Otros ...................................................................................................................................................</t>
  </si>
  <si>
    <t>GRTGSO_G14</t>
  </si>
  <si>
    <t>1146</t>
  </si>
  <si>
    <t>Otros impuestos sobre los bienes y servicios ...................................................................................................................................................</t>
  </si>
  <si>
    <t>GRTT_G14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</si>
  <si>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</si>
  <si>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</si>
  <si>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GRTTC_G14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</si>
  <si>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</si>
  <si>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</si>
  <si>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GRTTE_G14</t>
  </si>
  <si>
    <t>1152</t>
  </si>
  <si>
    <t>Impuestos sobre las exportaciones ...................................................................................................................................................</t>
  </si>
  <si>
    <t>GRTTP_G14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</si>
  <si>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</si>
  <si>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</si>
  <si>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GRTTXP_G14</t>
  </si>
  <si>
    <t>1154</t>
  </si>
  <si>
    <t>Utilidades de operaciones cambiarias ...................................................................................................................................................</t>
  </si>
  <si>
    <t>GRTTXT_G14</t>
  </si>
  <si>
    <t>1155</t>
  </si>
  <si>
    <t>Impuestos sobre las operaciones cambiarias ...................................................................................................................................................</t>
  </si>
  <si>
    <t>GRTTO_G14</t>
  </si>
  <si>
    <t>1156</t>
  </si>
  <si>
    <t>Otros impuestos sobre el comercio y las transacciones internacionales .......................................</t>
  </si>
  <si>
    <t>GRTO_G14</t>
  </si>
  <si>
    <t>116</t>
  </si>
  <si>
    <t>Otros impuestos ...................................................................................................................................................</t>
  </si>
  <si>
    <t>GRS_G14</t>
  </si>
  <si>
    <t>12</t>
  </si>
  <si>
    <t>Contribuciones sociales ...................................................................................................................................................</t>
  </si>
  <si>
    <t>GRG_G14</t>
  </si>
  <si>
    <t>13</t>
  </si>
  <si>
    <t>Donaciones ...................................................................................................................................................</t>
  </si>
  <si>
    <t>GRO_G14</t>
  </si>
  <si>
    <t>14</t>
  </si>
  <si>
    <t>Otros ingresos ....................................................................................................................................................</t>
  </si>
  <si>
    <t>GROP_G14</t>
  </si>
  <si>
    <t>141</t>
  </si>
  <si>
    <t>Rentas de la propiedad ....................................................................................................................................................</t>
  </si>
  <si>
    <t>GROPI_G14</t>
  </si>
  <si>
    <t>1411</t>
  </si>
  <si>
    <t>Intereses ............................................................................................................................................................</t>
  </si>
  <si>
    <t>GROPI_NRES_G14</t>
  </si>
  <si>
    <t>14111</t>
  </si>
  <si>
    <t>De no residentes  ....................................................................................................................................................</t>
  </si>
  <si>
    <t>GROPI_NGG_G14</t>
  </si>
  <si>
    <t>14112</t>
  </si>
  <si>
    <t>De residentes distintos del gobierno general ....................................................................................................................................................</t>
  </si>
  <si>
    <t>GROPI_GG_G14</t>
  </si>
  <si>
    <t>14113</t>
  </si>
  <si>
    <t>De otras unidades del gobierno general ....................................................................................................................................................</t>
  </si>
  <si>
    <t>GROPD_G14</t>
  </si>
  <si>
    <t>1412</t>
  </si>
  <si>
    <t xml:space="preserve">Dividendos ........................................................................................................................................................ </t>
  </si>
  <si>
    <t>GROPW_G14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</si>
  <si>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</si>
  <si>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</si>
  <si>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GROPN_G14</t>
  </si>
  <si>
    <t>1414</t>
  </si>
  <si>
    <t>Rentas de la propiedad relac. con distribución de rentas de la inversión ..........................................................</t>
  </si>
  <si>
    <t>GROPR_G14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</si>
  <si>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</si>
  <si>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</si>
  <si>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GROPE_G14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</si>
  <si>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</si>
  <si>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</si>
  <si>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GROS_G14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</si>
  <si>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</si>
  <si>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</si>
  <si>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GROSM_G14</t>
  </si>
  <si>
    <t>1421</t>
  </si>
  <si>
    <t>Ventas de establecimientos de mercado ...................................................................................................................</t>
  </si>
  <si>
    <t>GROSA_G14</t>
  </si>
  <si>
    <t>1422</t>
  </si>
  <si>
    <t>Derechos administrativos .............................................................................................................................................................</t>
  </si>
  <si>
    <t>GROSN_G14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</si>
  <si>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</si>
  <si>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</si>
  <si>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GROSI_G14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</si>
  <si>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</si>
  <si>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</si>
  <si>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GROF_G14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</si>
  <si>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</si>
  <si>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</si>
  <si>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GROT_G14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</si>
  <si>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</si>
  <si>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</si>
  <si>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GROTC_G14</t>
  </si>
  <si>
    <t>1441</t>
  </si>
  <si>
    <t>Corrientes .............................................................................................................................................................</t>
  </si>
  <si>
    <t>GROTK_G14</t>
  </si>
  <si>
    <t>1442</t>
  </si>
  <si>
    <t>Capital .............................................................................................................................................................</t>
  </si>
  <si>
    <t>GROO_G14</t>
  </si>
  <si>
    <t>145</t>
  </si>
  <si>
    <t>Primas, tasas y acreencias relacionadas con seguros no de vida y sistemas de garantías estandarizadas ..........................................................</t>
  </si>
  <si>
    <t>GROOP_G14</t>
  </si>
  <si>
    <t>1451</t>
  </si>
  <si>
    <t>Primas, tasas y derechos corrientes ...................................................................................................................</t>
  </si>
  <si>
    <t>GROOPP_G14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</si>
  <si>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</si>
  <si>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</si>
  <si>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NA</t>
  </si>
  <si>
    <t>GROOPF_G14</t>
  </si>
  <si>
    <t>14512</t>
  </si>
  <si>
    <t>Tasas para sistemas de garantías estandarizadas  .............................................................................................................................</t>
  </si>
  <si>
    <t>GROOC_G14</t>
  </si>
  <si>
    <t>1452</t>
  </si>
  <si>
    <t>Derechos de capital .......................................................................................................................................................</t>
  </si>
  <si>
    <t>GE_G14</t>
  </si>
  <si>
    <t>2</t>
  </si>
  <si>
    <t>GASTO ................................................................................................................................................</t>
  </si>
  <si>
    <t>GECE_G14</t>
  </si>
  <si>
    <t>21</t>
  </si>
  <si>
    <t>Remuneración a los empleados .................................................................................................................................................</t>
  </si>
  <si>
    <t>GECEW_G14</t>
  </si>
  <si>
    <t>211</t>
  </si>
  <si>
    <t>Sueldos y salarios .................................................................................................................................................</t>
  </si>
  <si>
    <t>GECES_G14</t>
  </si>
  <si>
    <t>212</t>
  </si>
  <si>
    <t>Contribuciones sociales de empleadores .................................................................................................................................................</t>
  </si>
  <si>
    <t>GECESA_G14</t>
  </si>
  <si>
    <t>2121</t>
  </si>
  <si>
    <t>Contribuciones sociales efectivas de empleadores .................................................................................................................................................</t>
  </si>
  <si>
    <t>GECESI_G14</t>
  </si>
  <si>
    <t>2122</t>
  </si>
  <si>
    <t>Contribuciones sociales imputadas de empleadores .................................................................................................................................................</t>
  </si>
  <si>
    <t>GEGS_G14</t>
  </si>
  <si>
    <t>22</t>
  </si>
  <si>
    <t xml:space="preserve">Uso de bienes y servicios ................................................................................................................................................. </t>
  </si>
  <si>
    <t>GEKC_G14</t>
  </si>
  <si>
    <t>23</t>
  </si>
  <si>
    <t>GEI_G14</t>
  </si>
  <si>
    <t>24</t>
  </si>
  <si>
    <t>Intereses .................................................................................................................................................</t>
  </si>
  <si>
    <t>GEI_NRES_G14</t>
  </si>
  <si>
    <t>241</t>
  </si>
  <si>
    <t>A no residentes .................................................................................................................................................</t>
  </si>
  <si>
    <t>GEI_NGG_G14</t>
  </si>
  <si>
    <t>242</t>
  </si>
  <si>
    <t>A residentes distintos del gobierno general .................................................................................................................................................</t>
  </si>
  <si>
    <t>GEI_GG_G14</t>
  </si>
  <si>
    <t>243</t>
  </si>
  <si>
    <t>A otras unidades del gobierno general .................................................................................................................................................</t>
  </si>
  <si>
    <t>GEST_G14</t>
  </si>
  <si>
    <t>25</t>
  </si>
  <si>
    <t>Subsidios .................................................................................................................................................</t>
  </si>
  <si>
    <t>GEST_PCO_G14</t>
  </si>
  <si>
    <t>251</t>
  </si>
  <si>
    <t>A corporaciones públicas ..................................................................................................................................................</t>
  </si>
  <si>
    <t>GEST_PE_G14</t>
  </si>
  <si>
    <t>252</t>
  </si>
  <si>
    <t>A empresas privadas ..................................................................................................................................................</t>
  </si>
  <si>
    <t>GEST_OS_G14</t>
  </si>
  <si>
    <t>253</t>
  </si>
  <si>
    <t>A otros sectores ..................................................................................................................................................</t>
  </si>
  <si>
    <t>GEG_G14</t>
  </si>
  <si>
    <t>26</t>
  </si>
  <si>
    <t>Donaciones ..................................................................................................................................................</t>
  </si>
  <si>
    <t>GEG_FG_G14</t>
  </si>
  <si>
    <t>261</t>
  </si>
  <si>
    <t>A gobiernos extranjeros ..................................................................................................................................................</t>
  </si>
  <si>
    <t>GEGC_FG_G14</t>
  </si>
  <si>
    <t>2611</t>
  </si>
  <si>
    <t>Corrientes ..................................................................................................................................................</t>
  </si>
  <si>
    <t>GEGK_FG_G14</t>
  </si>
  <si>
    <t>2612</t>
  </si>
  <si>
    <t>Capital ..................................................................................................................................................</t>
  </si>
  <si>
    <t>GEG_IO_G14</t>
  </si>
  <si>
    <t>262</t>
  </si>
  <si>
    <t>A organismos internacionales ..................................................................................................................................................</t>
  </si>
  <si>
    <t>GEGC_IO_G14</t>
  </si>
  <si>
    <t>2621</t>
  </si>
  <si>
    <t>GEGK_IO_G14</t>
  </si>
  <si>
    <t>2622</t>
  </si>
  <si>
    <t>GEG_GG_G14</t>
  </si>
  <si>
    <t>263</t>
  </si>
  <si>
    <t>A otras unidades del gobierno general ..................................................................................................................................................</t>
  </si>
  <si>
    <t>GEGC_GG_G14</t>
  </si>
  <si>
    <t>2631</t>
  </si>
  <si>
    <t>GEGK_GG_G14</t>
  </si>
  <si>
    <t>2632</t>
  </si>
  <si>
    <t>GES_G14</t>
  </si>
  <si>
    <t>27</t>
  </si>
  <si>
    <t>GESS_G14</t>
  </si>
  <si>
    <t>271</t>
  </si>
  <si>
    <t>Prestaciones de la seguridad social ..................................................................................................................................................</t>
  </si>
  <si>
    <t>GESA_G14</t>
  </si>
  <si>
    <t>272</t>
  </si>
  <si>
    <t>Prestaciones de asistencia social ..................................................................................................................................................</t>
  </si>
  <si>
    <t>GESE_G14</t>
  </si>
  <si>
    <t>273</t>
  </si>
  <si>
    <t>Prestaciones sociales relacionadas al empleo ..................................................................................................................................................</t>
  </si>
  <si>
    <t>GEO_G14</t>
  </si>
  <si>
    <t>28</t>
  </si>
  <si>
    <t>Otros gastos ..................................................................................................................................................</t>
  </si>
  <si>
    <t>GEOP_G14</t>
  </si>
  <si>
    <t>281</t>
  </si>
  <si>
    <t>Gasto de la propiedad distinto de intereses ..................................................................................................................................................</t>
  </si>
  <si>
    <t>GEOPD_G14</t>
  </si>
  <si>
    <t>2811</t>
  </si>
  <si>
    <t>Dividendos ..................................................................................................................................................</t>
  </si>
  <si>
    <t>GEOPW_G14</t>
  </si>
  <si>
    <t>2812</t>
  </si>
  <si>
    <t>Retiros de los ingresos de las cuasisociedades ..................................................................................................................................................</t>
  </si>
  <si>
    <t>GEOPP_G14</t>
  </si>
  <si>
    <t>2813</t>
  </si>
  <si>
    <t>Rentas de la propiedad relac. con distribución de rentas de la inversión ....................................................................................................</t>
  </si>
  <si>
    <t>GEOPR_G14</t>
  </si>
  <si>
    <t>2814</t>
  </si>
  <si>
    <t>Arriendo de activos públicos naturales ...................................................................................................................................................</t>
  </si>
  <si>
    <t>GEOPE_G14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</si>
  <si>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</si>
  <si>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</si>
  <si>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GEOM_G14</t>
  </si>
  <si>
    <t>282</t>
  </si>
  <si>
    <t>Transferencias no clasificadas en otra parte ...................................................................................................................................................</t>
  </si>
  <si>
    <t>GEOMC_G14</t>
  </si>
  <si>
    <t>2821</t>
  </si>
  <si>
    <t>Corrientes ...................................................................................................................................................</t>
  </si>
  <si>
    <t>GEOMK_G14</t>
  </si>
  <si>
    <t>2822</t>
  </si>
  <si>
    <t>Capital ...................................................................................................................................................</t>
  </si>
  <si>
    <t>GEOO_G14</t>
  </si>
  <si>
    <t>283</t>
  </si>
  <si>
    <t>Primas, tasas y derechos relacionados con seguros no de vida y sistemas de garantías estandarizadas ...................................................................</t>
  </si>
  <si>
    <t>GEOOP_G14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</si>
  <si>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</si>
  <si>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</si>
  <si>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GEOOC_G14</t>
  </si>
  <si>
    <t>2832</t>
  </si>
  <si>
    <t>ESTADO DE OPERACIONES</t>
  </si>
  <si>
    <t>x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</si>
  <si>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</si>
  <si>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</si>
  <si>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Impuestos .................................................................................................................................................................. </t>
  </si>
  <si>
    <t>Contribuciones sociales ...........................................................................................................................................</t>
  </si>
  <si>
    <t xml:space="preserve">Donaciones ............................................................................................................................................................ </t>
  </si>
  <si>
    <t>Otros ingresos..........................................................................................................................................................</t>
  </si>
  <si>
    <t>Gasto....................................................................................................................................................................................</t>
  </si>
  <si>
    <t xml:space="preserve">Remuneración a los empleados ............................................................................................................................................................ </t>
  </si>
  <si>
    <t xml:space="preserve">Uso de bienes y servicios ............................................................................................................................................................ </t>
  </si>
  <si>
    <t xml:space="preserve">Intereses ............................................................................................................................................................ </t>
  </si>
  <si>
    <t xml:space="preserve">Subsidios ............................................................................................................................................................ 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</si>
  <si>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</si>
  <si>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</si>
  <si>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</si>
  <si>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</si>
  <si>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</si>
  <si>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</si>
  <si>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</si>
  <si>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</si>
  <si>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</si>
  <si>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</si>
  <si>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</si>
  <si>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</si>
  <si>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</si>
  <si>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</si>
  <si>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</si>
  <si>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</si>
  <si>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</si>
  <si>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</si>
  <si>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</si>
  <si>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</si>
  <si>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</si>
  <si>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</si>
  <si>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</si>
  <si>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</si>
  <si>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</si>
  <si>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</si>
  <si>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</si>
  <si>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</si>
  <si>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</si>
  <si>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</si>
  <si>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</si>
  <si>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</si>
  <si>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</si>
  <si>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</si>
  <si>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COSTA RICA- GOBIERNO CENTRAL PRESUPUESTARIO</t>
  </si>
  <si>
    <t>AÑO 2020</t>
  </si>
  <si>
    <t>INGRESOS</t>
  </si>
  <si>
    <t>TOTAL</t>
  </si>
  <si>
    <t>GASTOS</t>
  </si>
  <si>
    <r>
      <t xml:space="preserve">Consumo de capital fijo </t>
    </r>
    <r>
      <rPr>
        <b/>
        <sz val="7.5"/>
        <rFont val="Segoe UI"/>
        <family val="2"/>
      </rPr>
      <t>(Nota 1)</t>
    </r>
    <r>
      <rPr>
        <sz val="7.5"/>
        <rFont val="Segoe UI"/>
        <family val="2"/>
      </rPr>
      <t xml:space="preserve">............................................................................................................................................. </t>
    </r>
  </si>
  <si>
    <t>Prestaciones sociales  (Nota 2)..................................................................................................................................................</t>
  </si>
  <si>
    <r>
      <rPr>
        <b/>
        <sz val="7.5"/>
        <rFont val="Segoe UI"/>
        <family val="2"/>
      </rPr>
      <t>Nota 1:</t>
    </r>
    <r>
      <rPr>
        <sz val="7.5"/>
        <rFont val="Segoe UI"/>
        <family val="2"/>
      </rPr>
      <t xml:space="preserve">  No esta disponible la informacion del consumo de capital fijo.</t>
    </r>
  </si>
  <si>
    <t>Consumo de capital fijo  (Nota 1)...........................................................................................................................................</t>
  </si>
  <si>
    <r>
      <t>Activos fijos .</t>
    </r>
    <r>
      <rPr>
        <b/>
        <sz val="7.5"/>
        <rFont val="Segoe UI"/>
        <family val="2"/>
      </rPr>
      <t xml:space="preserve"> (Nota 3)</t>
    </r>
    <r>
      <rPr>
        <sz val="7.5"/>
        <rFont val="Segoe UI"/>
        <family val="2"/>
      </rPr>
      <t>....................................................................................................................................................................</t>
    </r>
  </si>
  <si>
    <r>
      <rPr>
        <b/>
        <sz val="7.5"/>
        <rFont val="Segoe UI"/>
        <family val="2"/>
      </rPr>
      <t>Nota 3:</t>
    </r>
    <r>
      <rPr>
        <sz val="7.5"/>
        <rFont val="Segoe UI"/>
        <family val="2"/>
      </rPr>
      <t xml:space="preserve">  Corresponde al dato de la inversión, tomado de la liquidción presupuestaria.</t>
    </r>
  </si>
  <si>
    <r>
      <rPr>
        <b/>
        <sz val="7.5"/>
        <rFont val="Segoe UI"/>
        <family val="2"/>
      </rPr>
      <t>Nota 2</t>
    </r>
    <r>
      <rPr>
        <sz val="7.5"/>
        <rFont val="Segoe UI"/>
        <family val="2"/>
      </rPr>
      <t>:  No se tiene el detalle del dato para los Organos Desconcentrados,  las cifras estan implicitas en la linea 282: Transferencias no clasificadas en otra parte.</t>
    </r>
  </si>
  <si>
    <t>en millones de colones</t>
  </si>
  <si>
    <r>
      <t>Prestaciones sociales</t>
    </r>
    <r>
      <rPr>
        <b/>
        <sz val="7.5"/>
        <rFont val="Segoe UI"/>
        <family val="2"/>
      </rPr>
      <t xml:space="preserve"> (Nota 2) ...</t>
    </r>
    <r>
      <rPr>
        <sz val="7.5"/>
        <rFont val="Segoe UI"/>
        <family val="2"/>
      </rPr>
      <t xml:space="preserve">......................................................................................................................................................... </t>
    </r>
  </si>
  <si>
    <r>
      <rPr>
        <b/>
        <sz val="7.5"/>
        <rFont val="Segoe UI"/>
        <family val="2"/>
      </rPr>
      <t xml:space="preserve">Nota 2: </t>
    </r>
    <r>
      <rPr>
        <sz val="7.5"/>
        <rFont val="Segoe UI"/>
        <family val="2"/>
      </rPr>
      <t xml:space="preserve"> Corresponde a las prestaciones sociales de Ministerios y Poderes, no se tiene el detalle del dato para los Organos Desconcentrados.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</si>
</sst>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Segoe UI"/>
      <family val="2"/>
    </font>
    <font>
      <b/>
      <sz val="7.5"/>
      <name val="Segoe UI"/>
      <family val="2"/>
    </font>
    <font>
      <sz val="10"/>
      <name val="Segoe UI"/>
      <family val="2"/>
    </font>
    <font>
      <sz val="7.5"/>
      <name val="Segoe UI"/>
      <family val="2"/>
    </font>
    <font>
      <b/>
      <sz val="11"/>
      <name val="Calibri"/>
      <family val="2"/>
      <scheme val="minor"/>
    </font>
    <font>
      <sz val="7.5"/>
      <color indexed="12"/>
      <name val="Segoe UI"/>
      <family val="2"/>
    </font>
    <font>
      <sz val="7.5"/>
      <name val="Arial"/>
      <family val="2"/>
    </font>
    <font>
      <sz val="7.5"/>
      <color theme="0" tint="-0.24994659260841701"/>
      <name val="Segoe UI"/>
      <family val="2"/>
    </font>
    <font>
      <sz val="10"/>
      <color theme="0" tint="-0.24994659260841701"/>
      <name val="Arial"/>
      <family val="2"/>
    </font>
    <font>
      <b/>
      <sz val="7.5"/>
      <color indexed="12"/>
      <name val="Segoe UI"/>
      <family val="2"/>
    </font>
    <font>
      <b/>
      <sz val="7.5"/>
      <color theme="0" tint="-0.14996795556505021"/>
      <name val="Segoe UI"/>
      <family val="2"/>
    </font>
    <font>
      <b/>
      <i/>
      <sz val="7.5"/>
      <name val="Segoe UI"/>
      <family val="2"/>
    </font>
    <font>
      <sz val="7.5"/>
      <color indexed="10"/>
      <name val="Segoe UI"/>
      <family val="2"/>
    </font>
    <font>
      <sz val="9"/>
      <name val="Tahoma"/>
      <family val="2"/>
    </font>
    <font>
      <sz val="10"/>
      <name val="Arial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/>
  </cellStyleXfs>
  <cellXfs count="116">
    <xf numFmtId="0" fontId="0" fillId="0" borderId="0" xfId="0"/>
    <xf numFmtId="0" fontId="0" fillId="0" borderId="0" xfId="0" applyFill="1" applyProtection="1"/>
    <xf numFmtId="49" fontId="3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 applyProtection="1"/>
    <xf numFmtId="164" fontId="0" fillId="0" borderId="0" xfId="2" applyFont="1" applyFill="1" applyProtection="1"/>
    <xf numFmtId="0" fontId="6" fillId="0" borderId="0" xfId="0" applyFont="1" applyFill="1" applyAlignment="1" applyProtection="1"/>
    <xf numFmtId="0" fontId="0" fillId="0" borderId="1" xfId="0" applyFill="1" applyBorder="1" applyProtection="1"/>
    <xf numFmtId="0" fontId="6" fillId="0" borderId="0" xfId="0" applyFont="1" applyFill="1" applyBorder="1" applyProtection="1"/>
    <xf numFmtId="49" fontId="6" fillId="0" borderId="5" xfId="0" applyNumberFormat="1" applyFont="1" applyFill="1" applyBorder="1" applyAlignment="1" applyProtection="1">
      <alignment horizontal="left"/>
    </xf>
    <xf numFmtId="49" fontId="6" fillId="0" borderId="7" xfId="0" applyNumberFormat="1" applyFont="1" applyFill="1" applyBorder="1" applyAlignment="1" applyProtection="1">
      <alignment horizontal="left"/>
    </xf>
    <xf numFmtId="0" fontId="6" fillId="0" borderId="1" xfId="0" applyFont="1" applyFill="1" applyBorder="1" applyProtection="1"/>
    <xf numFmtId="49" fontId="4" fillId="0" borderId="9" xfId="0" applyNumberFormat="1" applyFont="1" applyFill="1" applyBorder="1" applyAlignment="1" applyProtection="1">
      <alignment horizontal="left"/>
    </xf>
    <xf numFmtId="0" fontId="4" fillId="0" borderId="10" xfId="0" applyFont="1" applyFill="1" applyBorder="1" applyProtection="1"/>
    <xf numFmtId="165" fontId="8" fillId="0" borderId="11" xfId="0" applyNumberFormat="1" applyFont="1" applyFill="1" applyBorder="1" applyAlignment="1" applyProtection="1">
      <alignment horizontal="right"/>
      <protection locked="0"/>
    </xf>
    <xf numFmtId="164" fontId="0" fillId="0" borderId="0" xfId="0" applyNumberFormat="1" applyFill="1" applyProtection="1"/>
    <xf numFmtId="49" fontId="4" fillId="0" borderId="5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165" fontId="8" fillId="0" borderId="6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indent="1"/>
    </xf>
    <xf numFmtId="165" fontId="6" fillId="0" borderId="6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left" indent="2"/>
    </xf>
    <xf numFmtId="0" fontId="6" fillId="0" borderId="0" xfId="0" applyFont="1" applyFill="1" applyBorder="1" applyAlignment="1" applyProtection="1">
      <alignment horizontal="left" indent="3"/>
    </xf>
    <xf numFmtId="0" fontId="4" fillId="0" borderId="0" xfId="0" applyFont="1" applyFill="1" applyBorder="1" applyAlignment="1" applyProtection="1">
      <alignment horizontal="left" wrapText="1" indent="1"/>
    </xf>
    <xf numFmtId="0" fontId="9" fillId="0" borderId="0" xfId="0" applyFont="1" applyFill="1" applyBorder="1" applyAlignment="1" applyProtection="1">
      <alignment horizontal="left" indent="3"/>
    </xf>
    <xf numFmtId="0" fontId="6" fillId="0" borderId="1" xfId="0" applyFont="1" applyFill="1" applyBorder="1" applyAlignment="1" applyProtection="1">
      <alignment horizontal="left" indent="2"/>
    </xf>
    <xf numFmtId="165" fontId="6" fillId="0" borderId="8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Protection="1"/>
    <xf numFmtId="49" fontId="6" fillId="0" borderId="0" xfId="0" applyNumberFormat="1" applyFont="1" applyFill="1" applyProtection="1"/>
    <xf numFmtId="0" fontId="10" fillId="0" borderId="0" xfId="0" applyFont="1" applyFill="1" applyProtection="1"/>
    <xf numFmtId="49" fontId="0" fillId="0" borderId="0" xfId="0" applyNumberFormat="1" applyFill="1" applyProtection="1"/>
    <xf numFmtId="0" fontId="11" fillId="0" borderId="0" xfId="0" applyFont="1" applyFill="1" applyProtection="1"/>
    <xf numFmtId="0" fontId="0" fillId="0" borderId="2" xfId="0" applyFill="1" applyBorder="1" applyProtection="1"/>
    <xf numFmtId="0" fontId="0" fillId="0" borderId="5" xfId="0" applyFill="1" applyBorder="1" applyProtection="1"/>
    <xf numFmtId="49" fontId="4" fillId="0" borderId="12" xfId="0" applyNumberFormat="1" applyFont="1" applyFill="1" applyBorder="1" applyAlignment="1" applyProtection="1">
      <alignment horizontal="left"/>
    </xf>
    <xf numFmtId="0" fontId="4" fillId="0" borderId="13" xfId="0" applyFont="1" applyFill="1" applyBorder="1" applyProtection="1"/>
    <xf numFmtId="165" fontId="12" fillId="0" borderId="14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Protection="1"/>
    <xf numFmtId="0" fontId="6" fillId="0" borderId="0" xfId="0" applyFont="1" applyFill="1" applyBorder="1" applyAlignment="1" applyProtection="1">
      <alignment horizontal="left" indent="1"/>
    </xf>
    <xf numFmtId="49" fontId="6" fillId="0" borderId="12" xfId="0" applyNumberFormat="1" applyFont="1" applyFill="1" applyBorder="1" applyAlignment="1" applyProtection="1">
      <alignment horizontal="left"/>
    </xf>
    <xf numFmtId="0" fontId="6" fillId="0" borderId="13" xfId="0" applyFont="1" applyFill="1" applyBorder="1" applyAlignment="1" applyProtection="1">
      <alignment horizontal="left" indent="2"/>
    </xf>
    <xf numFmtId="0" fontId="6" fillId="0" borderId="13" xfId="0" applyFont="1" applyFill="1" applyBorder="1" applyProtection="1"/>
    <xf numFmtId="165" fontId="6" fillId="0" borderId="14" xfId="0" applyNumberFormat="1" applyFont="1" applyFill="1" applyBorder="1" applyAlignment="1" applyProtection="1">
      <alignment horizontal="right"/>
      <protection locked="0"/>
    </xf>
    <xf numFmtId="0" fontId="6" fillId="0" borderId="13" xfId="0" applyFont="1" applyFill="1" applyBorder="1" applyAlignment="1" applyProtection="1">
      <alignment horizontal="left" indent="1"/>
    </xf>
    <xf numFmtId="0" fontId="6" fillId="0" borderId="15" xfId="0" applyFont="1" applyFill="1" applyBorder="1" applyProtection="1"/>
    <xf numFmtId="0" fontId="6" fillId="0" borderId="16" xfId="0" applyFont="1" applyFill="1" applyBorder="1" applyProtection="1"/>
    <xf numFmtId="0" fontId="9" fillId="0" borderId="0" xfId="0" applyFont="1" applyFill="1" applyProtection="1"/>
    <xf numFmtId="164" fontId="9" fillId="0" borderId="0" xfId="2" applyFont="1" applyFill="1" applyProtection="1"/>
    <xf numFmtId="165" fontId="9" fillId="0" borderId="0" xfId="0" applyNumberFormat="1" applyFont="1" applyFill="1" applyProtection="1"/>
    <xf numFmtId="164" fontId="9" fillId="0" borderId="0" xfId="0" applyNumberFormat="1" applyFont="1" applyFill="1" applyProtection="1"/>
    <xf numFmtId="49" fontId="9" fillId="0" borderId="0" xfId="0" applyNumberFormat="1" applyFont="1" applyFill="1" applyProtection="1"/>
    <xf numFmtId="49" fontId="3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49" fontId="13" fillId="0" borderId="5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165" fontId="6" fillId="0" borderId="6" xfId="0" applyNumberFormat="1" applyFont="1" applyFill="1" applyBorder="1" applyAlignment="1" applyProtection="1">
      <alignment horizontal="right"/>
    </xf>
    <xf numFmtId="165" fontId="8" fillId="0" borderId="6" xfId="0" applyNumberFormat="1" applyFont="1" applyFill="1" applyBorder="1" applyAlignment="1" applyProtection="1">
      <alignment horizontal="right"/>
    </xf>
    <xf numFmtId="43" fontId="0" fillId="0" borderId="0" xfId="1" applyFont="1" applyFill="1" applyProtection="1"/>
    <xf numFmtId="43" fontId="0" fillId="0" borderId="0" xfId="0" applyNumberFormat="1" applyFill="1" applyProtection="1"/>
    <xf numFmtId="165" fontId="6" fillId="0" borderId="14" xfId="0" applyNumberFormat="1" applyFont="1" applyFill="1" applyBorder="1" applyAlignment="1" applyProtection="1">
      <alignment horizontal="right"/>
    </xf>
    <xf numFmtId="49" fontId="14" fillId="0" borderId="5" xfId="0" applyNumberFormat="1" applyFont="1" applyFill="1" applyBorder="1" applyAlignment="1" applyProtection="1">
      <alignment horizontal="left"/>
    </xf>
    <xf numFmtId="0" fontId="14" fillId="0" borderId="0" xfId="0" applyFont="1" applyFill="1" applyBorder="1" applyProtection="1"/>
    <xf numFmtId="49" fontId="14" fillId="0" borderId="17" xfId="0" applyNumberFormat="1" applyFont="1" applyFill="1" applyBorder="1" applyAlignment="1" applyProtection="1">
      <alignment horizontal="left"/>
    </xf>
    <xf numFmtId="0" fontId="14" fillId="0" borderId="18" xfId="0" applyFont="1" applyFill="1" applyBorder="1" applyProtection="1"/>
    <xf numFmtId="0" fontId="6" fillId="0" borderId="18" xfId="0" applyFont="1" applyFill="1" applyBorder="1" applyProtection="1"/>
    <xf numFmtId="165" fontId="8" fillId="0" borderId="19" xfId="0" applyNumberFormat="1" applyFont="1" applyFill="1" applyBorder="1" applyAlignment="1" applyProtection="1">
      <alignment horizontal="right"/>
    </xf>
    <xf numFmtId="165" fontId="8" fillId="0" borderId="20" xfId="0" applyNumberFormat="1" applyFont="1" applyFill="1" applyBorder="1" applyAlignment="1" applyProtection="1">
      <alignment horizontal="right"/>
    </xf>
    <xf numFmtId="49" fontId="14" fillId="0" borderId="12" xfId="0" applyNumberFormat="1" applyFont="1" applyFill="1" applyBorder="1" applyAlignment="1" applyProtection="1">
      <alignment horizontal="left"/>
    </xf>
    <xf numFmtId="0" fontId="14" fillId="0" borderId="13" xfId="0" applyFont="1" applyFill="1" applyBorder="1" applyAlignment="1" applyProtection="1"/>
    <xf numFmtId="165" fontId="8" fillId="0" borderId="14" xfId="0" applyNumberFormat="1" applyFont="1" applyFill="1" applyBorder="1" applyAlignment="1" applyProtection="1">
      <alignment horizontal="right"/>
    </xf>
    <xf numFmtId="0" fontId="14" fillId="0" borderId="13" xfId="0" applyFont="1" applyFill="1" applyBorder="1" applyProtection="1"/>
    <xf numFmtId="49" fontId="13" fillId="0" borderId="21" xfId="0" applyNumberFormat="1" applyFont="1" applyFill="1" applyBorder="1" applyAlignment="1" applyProtection="1">
      <alignment vertical="top" wrapText="1"/>
    </xf>
    <xf numFmtId="0" fontId="4" fillId="0" borderId="22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left" indent="1"/>
    </xf>
    <xf numFmtId="165" fontId="6" fillId="0" borderId="8" xfId="0" applyNumberFormat="1" applyFont="1" applyFill="1" applyBorder="1" applyAlignment="1" applyProtection="1">
      <alignment horizontal="right"/>
    </xf>
    <xf numFmtId="49" fontId="6" fillId="0" borderId="23" xfId="0" applyNumberFormat="1" applyFont="1" applyFill="1" applyBorder="1" applyAlignment="1" applyProtection="1"/>
    <xf numFmtId="0" fontId="6" fillId="0" borderId="24" xfId="0" applyFont="1" applyFill="1" applyBorder="1" applyAlignment="1" applyProtection="1"/>
    <xf numFmtId="0" fontId="6" fillId="0" borderId="24" xfId="0" applyFont="1" applyFill="1" applyBorder="1" applyProtection="1"/>
    <xf numFmtId="165" fontId="15" fillId="0" borderId="25" xfId="0" applyNumberFormat="1" applyFont="1" applyFill="1" applyBorder="1" applyAlignment="1" applyProtection="1">
      <alignment horizontal="right"/>
    </xf>
    <xf numFmtId="165" fontId="6" fillId="0" borderId="0" xfId="0" applyNumberFormat="1" applyFont="1" applyFill="1" applyProtection="1"/>
    <xf numFmtId="166" fontId="15" fillId="0" borderId="6" xfId="3" applyNumberFormat="1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165" fontId="8" fillId="0" borderId="6" xfId="1" applyNumberFormat="1" applyFont="1" applyFill="1" applyBorder="1" applyAlignment="1" applyProtection="1">
      <alignment horizontal="right"/>
    </xf>
    <xf numFmtId="165" fontId="6" fillId="0" borderId="6" xfId="1" applyNumberFormat="1" applyFont="1" applyFill="1" applyBorder="1" applyAlignment="1" applyProtection="1">
      <alignment horizontal="right"/>
    </xf>
    <xf numFmtId="165" fontId="6" fillId="0" borderId="14" xfId="1" applyNumberFormat="1" applyFont="1" applyFill="1" applyBorder="1" applyAlignment="1" applyProtection="1">
      <alignment horizontal="right"/>
    </xf>
    <xf numFmtId="0" fontId="4" fillId="0" borderId="15" xfId="0" applyFont="1" applyFill="1" applyBorder="1" applyProtection="1"/>
    <xf numFmtId="165" fontId="4" fillId="0" borderId="6" xfId="0" applyNumberFormat="1" applyFont="1" applyFill="1" applyBorder="1" applyAlignment="1" applyProtection="1">
      <alignment horizontal="right"/>
      <protection locked="0"/>
    </xf>
    <xf numFmtId="0" fontId="0" fillId="2" borderId="0" xfId="0" applyFill="1" applyProtection="1"/>
    <xf numFmtId="49" fontId="5" fillId="2" borderId="2" xfId="0" applyNumberFormat="1" applyFont="1" applyFill="1" applyBorder="1" applyAlignment="1" applyProtection="1">
      <alignment horizontal="left"/>
    </xf>
    <xf numFmtId="0" fontId="5" fillId="2" borderId="3" xfId="0" applyFont="1" applyFill="1" applyBorder="1" applyProtection="1"/>
    <xf numFmtId="0" fontId="6" fillId="2" borderId="3" xfId="0" applyFont="1" applyFill="1" applyBorder="1" applyProtection="1"/>
    <xf numFmtId="0" fontId="6" fillId="2" borderId="0" xfId="0" applyFont="1" applyFill="1" applyBorder="1" applyProtection="1"/>
    <xf numFmtId="0" fontId="3" fillId="2" borderId="5" xfId="0" applyFont="1" applyFill="1" applyBorder="1" applyAlignment="1" applyProtection="1">
      <alignment horizontal="left" vertical="center" wrapText="1" indent="1"/>
    </xf>
    <xf numFmtId="0" fontId="3" fillId="2" borderId="0" xfId="0" applyFont="1" applyFill="1" applyBorder="1" applyAlignment="1" applyProtection="1">
      <alignment horizontal="left" vertical="center" wrapText="1" indent="1"/>
    </xf>
    <xf numFmtId="49" fontId="6" fillId="2" borderId="5" xfId="0" applyNumberFormat="1" applyFont="1" applyFill="1" applyBorder="1" applyAlignment="1" applyProtection="1">
      <alignment horizontal="left"/>
    </xf>
    <xf numFmtId="49" fontId="6" fillId="2" borderId="7" xfId="0" applyNumberFormat="1" applyFont="1" applyFill="1" applyBorder="1" applyAlignment="1" applyProtection="1">
      <alignment horizontal="left"/>
    </xf>
    <xf numFmtId="3" fontId="6" fillId="2" borderId="1" xfId="0" applyNumberFormat="1" applyFont="1" applyFill="1" applyBorder="1" applyProtection="1"/>
    <xf numFmtId="0" fontId="6" fillId="2" borderId="1" xfId="0" applyFont="1" applyFill="1" applyBorder="1" applyProtection="1"/>
    <xf numFmtId="49" fontId="3" fillId="2" borderId="5" xfId="0" applyNumberFormat="1" applyFont="1" applyFill="1" applyBorder="1" applyAlignment="1" applyProtection="1">
      <alignment horizontal="left" vertical="center" wrapText="1" indent="1"/>
    </xf>
    <xf numFmtId="49" fontId="3" fillId="2" borderId="0" xfId="0" applyNumberFormat="1" applyFont="1" applyFill="1" applyBorder="1" applyAlignment="1" applyProtection="1">
      <alignment horizontal="left" vertical="center" wrapText="1" indent="1"/>
    </xf>
    <xf numFmtId="165" fontId="18" fillId="0" borderId="0" xfId="4" applyNumberFormat="1" applyFont="1"/>
    <xf numFmtId="0" fontId="7" fillId="2" borderId="4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left" vertical="center" wrapText="1" indent="1"/>
    </xf>
    <xf numFmtId="49" fontId="3" fillId="2" borderId="0" xfId="0" applyNumberFormat="1" applyFont="1" applyFill="1" applyBorder="1" applyAlignment="1" applyProtection="1">
      <alignment horizontal="left" vertical="center" wrapText="1" indent="1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</cellXfs>
  <cellStyles count="5">
    <cellStyle name="Millares" xfId="1" builtinId="3"/>
    <cellStyle name="Millares 3" xfId="2" xr:uid="{B567B378-DA5A-4306-886C-EED4E9739999}"/>
    <cellStyle name="Normal" xfId="0" builtinId="0"/>
    <cellStyle name="Normal_plantilla para datos fiscales" xfId="4" xr:uid="{047F302C-2797-4E2F-A088-FFED1175966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491951</xdr:colOff>
      <xdr:row>2</xdr:row>
      <xdr:rowOff>100626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88179-AD16-4C17-9F24-6BAB76409B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0576" cy="481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439313</xdr:colOff>
      <xdr:row>2</xdr:row>
      <xdr:rowOff>100626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3ED16C-3793-45BA-BC91-0A0CDFC5C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0576" cy="481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434801</xdr:colOff>
      <xdr:row>2</xdr:row>
      <xdr:rowOff>100626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A41D3F-A2D1-4C4E-B580-21FA50BDC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20576" cy="481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-my.sharepoint.com/Varmacro/yearbook/Yearbook%202017/238GYQ14_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radrogue\Local%20Settings\Temporary%20Internet%20Files\OLK5C\wrs238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1">
          <cell r="A1" t="str">
            <v>GFSM2014_V1.6</v>
          </cell>
        </row>
        <row r="8">
          <cell r="I8" t="str">
            <v>Costa Rica</v>
          </cell>
        </row>
        <row r="9">
          <cell r="I9" t="str">
            <v>238</v>
          </cell>
        </row>
        <row r="10">
          <cell r="I10" t="str">
            <v>2017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Questionnaire 5</v>
          </cell>
          <cell r="DZ1" t="str">
            <v/>
          </cell>
          <cell r="EA1" t="str">
            <v/>
          </cell>
        </row>
        <row r="2">
          <cell r="A2" t="str">
            <v>International Trade</v>
          </cell>
        </row>
        <row r="4">
          <cell r="A4" t="str">
            <v xml:space="preserve">(Billions of U.S. dollars, except as indicated by the </v>
          </cell>
        </row>
        <row r="5">
          <cell r="A5" t="str">
            <v>magnitude factor )</v>
          </cell>
        </row>
        <row r="6">
          <cell r="A6" t="str">
            <v>Update only bolded variables</v>
          </cell>
          <cell r="E6">
            <v>1980</v>
          </cell>
          <cell r="F6">
            <v>1981</v>
          </cell>
          <cell r="G6">
            <v>1982</v>
          </cell>
          <cell r="H6">
            <v>1983</v>
          </cell>
          <cell r="I6">
            <v>1984</v>
          </cell>
          <cell r="J6">
            <v>1985</v>
          </cell>
          <cell r="K6">
            <v>1986</v>
          </cell>
          <cell r="L6">
            <v>1987</v>
          </cell>
          <cell r="M6">
            <v>1988</v>
          </cell>
          <cell r="N6">
            <v>1989</v>
          </cell>
          <cell r="O6">
            <v>1990</v>
          </cell>
          <cell r="P6">
            <v>1991</v>
          </cell>
          <cell r="Q6">
            <v>1992</v>
          </cell>
          <cell r="R6">
            <v>1993</v>
          </cell>
          <cell r="S6">
            <v>1994</v>
          </cell>
          <cell r="T6">
            <v>1995</v>
          </cell>
          <cell r="U6">
            <v>1996</v>
          </cell>
          <cell r="V6">
            <v>1997</v>
          </cell>
          <cell r="W6">
            <v>1998</v>
          </cell>
          <cell r="X6">
            <v>1999</v>
          </cell>
          <cell r="Y6">
            <v>2000</v>
          </cell>
          <cell r="Z6">
            <v>2001</v>
          </cell>
          <cell r="AA6">
            <v>2002</v>
          </cell>
          <cell r="AB6">
            <v>2003</v>
          </cell>
          <cell r="AC6">
            <v>2004</v>
          </cell>
          <cell r="AD6">
            <v>2005</v>
          </cell>
          <cell r="AE6">
            <v>2006</v>
          </cell>
          <cell r="AF6">
            <v>2007</v>
          </cell>
          <cell r="AG6">
            <v>2008</v>
          </cell>
          <cell r="AH6">
            <v>2009</v>
          </cell>
        </row>
        <row r="7">
          <cell r="D7" t="str">
            <v>A</v>
          </cell>
        </row>
        <row r="8">
          <cell r="B8" t="str">
            <v>GOODS AND SERVICES</v>
          </cell>
        </row>
        <row r="9">
          <cell r="B9" t="str">
            <v>Values are consistent with those provided in</v>
          </cell>
        </row>
        <row r="10">
          <cell r="B10" t="str">
            <v>Questionnaire 6 (Balance of Payments)</v>
          </cell>
        </row>
        <row r="11">
          <cell r="A11" t="str">
            <v>TX</v>
          </cell>
          <cell r="B11" t="str">
            <v>Value of exports (bop basis)</v>
          </cell>
        </row>
        <row r="12">
          <cell r="B12" t="str">
            <v>= BXG+BXS</v>
          </cell>
          <cell r="C12" t="str">
            <v>% change</v>
          </cell>
        </row>
        <row r="13">
          <cell r="A13" t="str">
            <v>TX_RPCH</v>
          </cell>
          <cell r="B13" t="str">
            <v>Volume of exports</v>
          </cell>
          <cell r="C13" t="str">
            <v>% change</v>
          </cell>
        </row>
        <row r="14">
          <cell r="A14" t="str">
            <v>TX_R</v>
          </cell>
          <cell r="C14" t="str">
            <v>level</v>
          </cell>
        </row>
        <row r="15">
          <cell r="A15" t="str">
            <v>TX_D</v>
          </cell>
          <cell r="C15" t="str">
            <v>level</v>
          </cell>
        </row>
        <row r="16">
          <cell r="A16" t="str">
            <v>TX_DPCH</v>
          </cell>
          <cell r="B16" t="str">
            <v>Deflator/unit value of exports</v>
          </cell>
          <cell r="C16" t="str">
            <v>% change</v>
          </cell>
        </row>
        <row r="17">
          <cell r="B17" t="str">
            <v>= TX / (index of TX_RPCH)</v>
          </cell>
        </row>
        <row r="19">
          <cell r="A19" t="str">
            <v>TM</v>
          </cell>
          <cell r="B19" t="str">
            <v>Value of imports (bop basis)</v>
          </cell>
        </row>
        <row r="20">
          <cell r="B20" t="str">
            <v>= -BMG-BMS</v>
          </cell>
          <cell r="C20" t="str">
            <v>% change</v>
          </cell>
        </row>
        <row r="21">
          <cell r="A21" t="str">
            <v>TM_RPCH</v>
          </cell>
          <cell r="B21" t="str">
            <v>Volume of imports</v>
          </cell>
          <cell r="C21" t="str">
            <v>% change</v>
          </cell>
        </row>
        <row r="22">
          <cell r="A22" t="str">
            <v>TM_R</v>
          </cell>
          <cell r="C22" t="str">
            <v>level</v>
          </cell>
        </row>
        <row r="23">
          <cell r="A23" t="str">
            <v>TM_D</v>
          </cell>
          <cell r="C23" t="str">
            <v>level</v>
          </cell>
        </row>
        <row r="24">
          <cell r="A24" t="str">
            <v>TM_DPCH</v>
          </cell>
          <cell r="B24" t="str">
            <v>Deflator/unit value of imports</v>
          </cell>
          <cell r="C24" t="str">
            <v>% change</v>
          </cell>
        </row>
        <row r="25">
          <cell r="B25" t="str">
            <v>= TM / (index of TM_RPCH)</v>
          </cell>
        </row>
        <row r="27">
          <cell r="B27" t="str">
            <v xml:space="preserve">  GOODS</v>
          </cell>
        </row>
        <row r="28">
          <cell r="B28" t="str">
            <v xml:space="preserve">  Values are consistent with those provided in</v>
          </cell>
        </row>
        <row r="29">
          <cell r="B29" t="str">
            <v xml:space="preserve">  Questionnaire 6 (Balance of Payments)</v>
          </cell>
        </row>
        <row r="30">
          <cell r="A30" t="str">
            <v>TXG</v>
          </cell>
          <cell r="B30" t="str">
            <v xml:space="preserve">  Value of exports (bop basis)</v>
          </cell>
        </row>
        <row r="31">
          <cell r="B31" t="str">
            <v xml:space="preserve">  = BXG</v>
          </cell>
          <cell r="C31" t="str">
            <v>% change</v>
          </cell>
        </row>
        <row r="32">
          <cell r="A32" t="str">
            <v>TXG_RPCH</v>
          </cell>
          <cell r="B32" t="str">
            <v xml:space="preserve">  Volume of exports</v>
          </cell>
          <cell r="C32" t="str">
            <v>% change</v>
          </cell>
        </row>
        <row r="33">
          <cell r="A33" t="str">
            <v>TXG_R</v>
          </cell>
          <cell r="C33" t="str">
            <v>level</v>
          </cell>
        </row>
        <row r="34">
          <cell r="A34" t="str">
            <v>TXG_D</v>
          </cell>
          <cell r="C34" t="str">
            <v>level</v>
          </cell>
        </row>
        <row r="35">
          <cell r="A35" t="str">
            <v>TXG_DPCH</v>
          </cell>
          <cell r="B35" t="str">
            <v xml:space="preserve">  Deflator/unit value of exports</v>
          </cell>
          <cell r="C35" t="str">
            <v>% change</v>
          </cell>
        </row>
        <row r="36">
          <cell r="B36" t="str">
            <v xml:space="preserve">  = TXG / (index of TXG_RPCH)</v>
          </cell>
        </row>
        <row r="38">
          <cell r="A38" t="str">
            <v>TMG</v>
          </cell>
          <cell r="B38" t="str">
            <v xml:space="preserve">  Value of imports (bop basis)</v>
          </cell>
        </row>
        <row r="39">
          <cell r="B39" t="str">
            <v xml:space="preserve">  = -BMG</v>
          </cell>
          <cell r="C39" t="str">
            <v>% change</v>
          </cell>
        </row>
        <row r="40">
          <cell r="A40" t="str">
            <v>TMG_RPCH</v>
          </cell>
          <cell r="B40" t="str">
            <v xml:space="preserve">  Volume of imports</v>
          </cell>
          <cell r="C40" t="str">
            <v>% change</v>
          </cell>
        </row>
        <row r="41">
          <cell r="A41" t="str">
            <v>TMG_R</v>
          </cell>
          <cell r="C41" t="str">
            <v>level</v>
          </cell>
        </row>
        <row r="42">
          <cell r="A42" t="str">
            <v>TMG_D</v>
          </cell>
          <cell r="C42" t="str">
            <v>level</v>
          </cell>
        </row>
        <row r="43">
          <cell r="A43" t="str">
            <v>TMG_DPCH</v>
          </cell>
          <cell r="B43" t="str">
            <v xml:space="preserve">  Deflator/unit value of imports</v>
          </cell>
          <cell r="C43" t="str">
            <v>% change</v>
          </cell>
        </row>
        <row r="44">
          <cell r="B44" t="str">
            <v xml:space="preserve">  = TMG / (index of TMG_RPCH)</v>
          </cell>
        </row>
        <row r="46">
          <cell r="B46" t="str">
            <v xml:space="preserve">    OIL</v>
          </cell>
        </row>
        <row r="47">
          <cell r="B47" t="str">
            <v xml:space="preserve">    Deflator/unit value data areoptional. If not provided,</v>
          </cell>
        </row>
        <row r="48">
          <cell r="B48" t="str">
            <v xml:space="preserve">    the WEO oil price(APSP) is used to deflate oil trade values</v>
          </cell>
        </row>
        <row r="49">
          <cell r="A49" t="str">
            <v>TXGO</v>
          </cell>
          <cell r="B49" t="str">
            <v xml:space="preserve">    Value of oil exports</v>
          </cell>
        </row>
        <row r="50">
          <cell r="C50" t="str">
            <v>% change</v>
          </cell>
        </row>
        <row r="51">
          <cell r="A51" t="str">
            <v>TXGO_RPCH</v>
          </cell>
          <cell r="B51" t="str">
            <v xml:space="preserve">    Volume of oil exports</v>
          </cell>
          <cell r="C51" t="str">
            <v>% change</v>
          </cell>
        </row>
        <row r="52">
          <cell r="B52" t="str">
            <v xml:space="preserve">    = TXGO / (index of TXGO_DPCH)</v>
          </cell>
        </row>
        <row r="53">
          <cell r="A53" t="str">
            <v>TXGO_R</v>
          </cell>
          <cell r="C53" t="str">
            <v>hide</v>
          </cell>
        </row>
        <row r="54">
          <cell r="A54" t="str">
            <v>TXGO_D</v>
          </cell>
          <cell r="C54" t="str">
            <v>hide</v>
          </cell>
        </row>
        <row r="55">
          <cell r="A55" t="str">
            <v>TXGO_DPCH</v>
          </cell>
          <cell r="B55" t="str">
            <v xml:space="preserve">    Deflator/unit value of oil exports (optional)</v>
          </cell>
          <cell r="C55" t="str">
            <v>% change</v>
          </cell>
        </row>
        <row r="58">
          <cell r="A58" t="str">
            <v>TMGO</v>
          </cell>
          <cell r="B58" t="str">
            <v xml:space="preserve">    Value of oil imports (&gt;= 0)</v>
          </cell>
        </row>
        <row r="59">
          <cell r="C59" t="str">
            <v>% change</v>
          </cell>
        </row>
        <row r="60">
          <cell r="A60" t="str">
            <v>TMGO_RPCH</v>
          </cell>
          <cell r="B60" t="str">
            <v xml:space="preserve">    Volume of oil imports</v>
          </cell>
          <cell r="C60" t="str">
            <v>% change</v>
          </cell>
        </row>
        <row r="61">
          <cell r="B61" t="str">
            <v xml:space="preserve">    = TMGO / (index of TMGO_DPCH)</v>
          </cell>
        </row>
        <row r="62">
          <cell r="A62" t="str">
            <v>TMGO_R</v>
          </cell>
          <cell r="C62" t="str">
            <v>hide</v>
          </cell>
        </row>
        <row r="63">
          <cell r="A63" t="str">
            <v>TMGO_D</v>
          </cell>
          <cell r="B63" t="str">
            <v xml:space="preserve">    index of TMXGO_Dpch</v>
          </cell>
          <cell r="C63" t="str">
            <v>hide</v>
          </cell>
        </row>
        <row r="64">
          <cell r="A64" t="str">
            <v>TMGO_DPCH</v>
          </cell>
          <cell r="B64" t="str">
            <v xml:space="preserve">    Deflator/unit value of oil imports (optional)</v>
          </cell>
          <cell r="C64" t="str">
            <v>% change</v>
          </cell>
        </row>
        <row r="67">
          <cell r="A67" t="str">
            <v>WPCP33_D</v>
          </cell>
          <cell r="B67" t="str">
            <v xml:space="preserve">    WEO oil price</v>
          </cell>
          <cell r="C67" t="str">
            <v>US$ / barrel</v>
          </cell>
        </row>
        <row r="68">
          <cell r="A68" t="str">
            <v>WPCP33pch</v>
          </cell>
          <cell r="C68" t="str">
            <v>% change</v>
          </cell>
        </row>
        <row r="70">
          <cell r="B70" t="str">
            <v xml:space="preserve">    NON-OIL</v>
          </cell>
        </row>
        <row r="72">
          <cell r="A72" t="str">
            <v>TXGXO</v>
          </cell>
          <cell r="B72" t="str">
            <v xml:space="preserve">    Value of non-oil exports</v>
          </cell>
        </row>
        <row r="73">
          <cell r="B73" t="str">
            <v xml:space="preserve">    = TXG-TXGO</v>
          </cell>
          <cell r="C73" t="str">
            <v>% change</v>
          </cell>
        </row>
        <row r="74">
          <cell r="A74" t="str">
            <v>TXGXO_RPCH</v>
          </cell>
          <cell r="B74" t="str">
            <v xml:space="preserve">    Volume of non-oil exports</v>
          </cell>
          <cell r="C74" t="str">
            <v xml:space="preserve"> % change</v>
          </cell>
        </row>
        <row r="75">
          <cell r="B75" t="str">
            <v xml:space="preserve">    = (TXG[-1] *TXG_RPCH-TXGO[-1] *</v>
          </cell>
        </row>
        <row r="76">
          <cell r="B76" t="str">
            <v xml:space="preserve">    TXGO_RPCH) / (TXG[-1]-TXGO[-1])</v>
          </cell>
        </row>
        <row r="77">
          <cell r="A77" t="str">
            <v>TXGXO_R</v>
          </cell>
          <cell r="C77" t="str">
            <v>hide</v>
          </cell>
        </row>
        <row r="78">
          <cell r="A78" t="str">
            <v>TXGXO_D</v>
          </cell>
          <cell r="C78" t="str">
            <v>hide</v>
          </cell>
        </row>
        <row r="79">
          <cell r="A79" t="str">
            <v>TXGXO_DPCH</v>
          </cell>
          <cell r="B79" t="str">
            <v xml:space="preserve">    Deflator / unit value of non-oil exports</v>
          </cell>
          <cell r="C79" t="str">
            <v>% change</v>
          </cell>
        </row>
        <row r="80">
          <cell r="B80" t="str">
            <v xml:space="preserve">    = TXGXO / ( index of TXGXO_RPCH)</v>
          </cell>
        </row>
        <row r="82">
          <cell r="A82" t="str">
            <v>TMGXO</v>
          </cell>
          <cell r="B82" t="str">
            <v xml:space="preserve">    Value of non-oil imports</v>
          </cell>
        </row>
        <row r="83">
          <cell r="B83" t="str">
            <v xml:space="preserve">    =TMG-TMGO</v>
          </cell>
          <cell r="C83" t="str">
            <v>% change</v>
          </cell>
        </row>
        <row r="84">
          <cell r="A84" t="str">
            <v>TMGXO_RPCH</v>
          </cell>
          <cell r="B84" t="str">
            <v xml:space="preserve">    Volume of non-oil imports</v>
          </cell>
          <cell r="C84" t="str">
            <v xml:space="preserve"> % change</v>
          </cell>
        </row>
        <row r="85">
          <cell r="B85" t="str">
            <v xml:space="preserve">    = (TMG[-1] * TMG_RPCH-TMGO[-1] *</v>
          </cell>
        </row>
        <row r="86">
          <cell r="B86" t="str">
            <v xml:space="preserve">    TMGO_RPCH) / (TMG[-1]-TMGO[-1])</v>
          </cell>
        </row>
        <row r="87">
          <cell r="A87" t="str">
            <v>TMGXO_R</v>
          </cell>
          <cell r="C87" t="str">
            <v>hide</v>
          </cell>
        </row>
        <row r="88">
          <cell r="A88" t="str">
            <v>TMGXO_D</v>
          </cell>
          <cell r="C88" t="str">
            <v>hide</v>
          </cell>
        </row>
        <row r="89">
          <cell r="A89" t="str">
            <v>TMGXO_DPCH</v>
          </cell>
          <cell r="B89" t="str">
            <v xml:space="preserve">    Deflator / unit value of non-oil imports</v>
          </cell>
          <cell r="C89" t="str">
            <v>% change</v>
          </cell>
        </row>
        <row r="90">
          <cell r="B90" t="str">
            <v xml:space="preserve">    = TMGXO / (index of TMGXO_RPCH)</v>
          </cell>
        </row>
        <row r="92">
          <cell r="B92" t="str">
            <v xml:space="preserve">  SERVICES</v>
          </cell>
        </row>
        <row r="93">
          <cell r="B93" t="str">
            <v xml:space="preserve">  Values are consistent with those provided in</v>
          </cell>
        </row>
        <row r="94">
          <cell r="B94" t="str">
            <v xml:space="preserve">  Questionnaire 6 (Balance of Payments)</v>
          </cell>
        </row>
        <row r="95">
          <cell r="A95" t="str">
            <v>TXS</v>
          </cell>
          <cell r="B95" t="str">
            <v xml:space="preserve">  Value of exports (bop basis)</v>
          </cell>
        </row>
        <row r="96">
          <cell r="B96" t="str">
            <v xml:space="preserve">  =  BXS</v>
          </cell>
          <cell r="C96" t="str">
            <v>% change</v>
          </cell>
        </row>
        <row r="97">
          <cell r="A97" t="str">
            <v>TMS</v>
          </cell>
          <cell r="B97" t="str">
            <v xml:space="preserve">  Value of imports (bop basis)</v>
          </cell>
        </row>
        <row r="98">
          <cell r="B98" t="str">
            <v xml:space="preserve">  = -BMS</v>
          </cell>
          <cell r="C98" t="str">
            <v>% change</v>
          </cell>
        </row>
        <row r="103">
          <cell r="A103" t="str">
            <v>MCV_T</v>
          </cell>
          <cell r="B103" t="str">
            <v>Magnitude factor</v>
          </cell>
        </row>
        <row r="104">
          <cell r="A104" t="str">
            <v>MCV_T1</v>
          </cell>
          <cell r="B104" t="str">
            <v>= MCV_B or MCV, if not provided</v>
          </cell>
        </row>
        <row r="106">
          <cell r="B106" t="str">
            <v>DATA CHECKS</v>
          </cell>
        </row>
        <row r="107">
          <cell r="A107" t="str">
            <v>CHK5.1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0AB81-36F7-439E-AF32-CCD8720BF505}">
  <dimension ref="A4:R120"/>
  <sheetViews>
    <sheetView showGridLines="0" tabSelected="1" zoomScale="98" zoomScaleNormal="98" workbookViewId="0">
      <pane xSplit="3" ySplit="10" topLeftCell="L11" activePane="bottomRight" state="frozen"/>
      <selection pane="topRight" activeCell="D1" sqref="D1"/>
      <selection pane="bottomLeft" activeCell="A11" sqref="A11"/>
      <selection pane="bottomRight" activeCell="R18" sqref="R17:R18"/>
    </sheetView>
  </sheetViews>
  <sheetFormatPr baseColWidth="10" defaultColWidth="9.1796875" defaultRowHeight="14.5" x14ac:dyDescent="0.35"/>
  <cols>
    <col min="1" max="1" width="6.453125" style="29" bestFit="1" customWidth="1"/>
    <col min="2" max="2" width="51" style="1" customWidth="1"/>
    <col min="3" max="3" width="0.7265625" style="1" customWidth="1"/>
    <col min="4" max="6" width="10" style="1" bestFit="1" customWidth="1"/>
    <col min="7" max="7" width="10.54296875" style="1" bestFit="1" customWidth="1"/>
    <col min="8" max="11" width="10" style="1" bestFit="1" customWidth="1"/>
    <col min="12" max="12" width="11.453125" style="1" customWidth="1"/>
    <col min="13" max="13" width="10" style="1" bestFit="1" customWidth="1"/>
    <col min="14" max="14" width="11.26953125" style="1" customWidth="1"/>
    <col min="15" max="16" width="11.1796875" style="1" customWidth="1"/>
    <col min="17" max="17" width="12.81640625" style="1" bestFit="1" customWidth="1"/>
    <col min="18" max="16384" width="9.1796875" style="1"/>
  </cols>
  <sheetData>
    <row r="4" spans="1:16" ht="16" x14ac:dyDescent="0.45">
      <c r="A4" s="2"/>
      <c r="B4" s="80" t="s">
        <v>366</v>
      </c>
      <c r="C4" s="3"/>
    </row>
    <row r="5" spans="1:16" ht="16" x14ac:dyDescent="0.45">
      <c r="A5" s="2"/>
      <c r="B5" s="80" t="s">
        <v>367</v>
      </c>
      <c r="C5" s="3"/>
    </row>
    <row r="6" spans="1:16" ht="16" x14ac:dyDescent="0.45">
      <c r="A6" s="50"/>
      <c r="B6" s="80" t="s">
        <v>378</v>
      </c>
      <c r="C6" s="51"/>
    </row>
    <row r="7" spans="1:16" ht="7.5" customHeight="1" x14ac:dyDescent="0.45">
      <c r="A7" s="87"/>
      <c r="B7" s="88"/>
      <c r="C7" s="89"/>
      <c r="D7" s="108" t="s">
        <v>0</v>
      </c>
      <c r="E7" s="108" t="s">
        <v>1</v>
      </c>
      <c r="F7" s="108" t="s">
        <v>2</v>
      </c>
      <c r="G7" s="108" t="s">
        <v>3</v>
      </c>
      <c r="H7" s="108" t="s">
        <v>4</v>
      </c>
      <c r="I7" s="108" t="s">
        <v>5</v>
      </c>
      <c r="J7" s="108" t="s">
        <v>6</v>
      </c>
      <c r="K7" s="108" t="s">
        <v>7</v>
      </c>
      <c r="L7" s="108" t="s">
        <v>8</v>
      </c>
      <c r="M7" s="108" t="s">
        <v>9</v>
      </c>
      <c r="N7" s="108" t="s">
        <v>10</v>
      </c>
      <c r="O7" s="108" t="s">
        <v>11</v>
      </c>
      <c r="P7" s="108" t="s">
        <v>369</v>
      </c>
    </row>
    <row r="8" spans="1:16" ht="3" customHeight="1" x14ac:dyDescent="0.35">
      <c r="A8" s="114" t="s">
        <v>319</v>
      </c>
      <c r="B8" s="115"/>
      <c r="C8" s="90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6" ht="12" customHeight="1" x14ac:dyDescent="0.35">
      <c r="A9" s="114"/>
      <c r="B9" s="115"/>
      <c r="C9" s="90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6" ht="10.5" customHeight="1" x14ac:dyDescent="0.35">
      <c r="A10" s="94"/>
      <c r="B10" s="96"/>
      <c r="C10" s="96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</row>
    <row r="11" spans="1:16" ht="13.5" customHeight="1" x14ac:dyDescent="0.35">
      <c r="A11" s="52" t="s">
        <v>320</v>
      </c>
      <c r="B11" s="53" t="s">
        <v>321</v>
      </c>
      <c r="C11" s="7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</row>
    <row r="12" spans="1:16" ht="16.5" customHeight="1" x14ac:dyDescent="0.35">
      <c r="A12" s="15" t="s">
        <v>13</v>
      </c>
      <c r="B12" s="16" t="s">
        <v>322</v>
      </c>
      <c r="C12" s="7" t="s">
        <v>15</v>
      </c>
      <c r="D12" s="55">
        <f t="shared" ref="D12:P12" si="0">D13+D14+D15+D16</f>
        <v>512876.53548078425</v>
      </c>
      <c r="E12" s="55">
        <f t="shared" si="0"/>
        <v>417411.83453357074</v>
      </c>
      <c r="F12" s="55">
        <f t="shared" si="0"/>
        <v>581332.66139241483</v>
      </c>
      <c r="G12" s="55">
        <f t="shared" si="0"/>
        <v>351797.28295421047</v>
      </c>
      <c r="H12" s="55">
        <f t="shared" si="0"/>
        <v>366818.72081870091</v>
      </c>
      <c r="I12" s="55">
        <f t="shared" si="0"/>
        <v>360783.08751324861</v>
      </c>
      <c r="J12" s="55">
        <f t="shared" si="0"/>
        <v>361982.15577630996</v>
      </c>
      <c r="K12" s="55">
        <f t="shared" si="0"/>
        <v>347906.56062574993</v>
      </c>
      <c r="L12" s="55">
        <f t="shared" si="0"/>
        <v>475635.08260311204</v>
      </c>
      <c r="M12" s="55">
        <f t="shared" si="0"/>
        <v>399465.00993169995</v>
      </c>
      <c r="N12" s="55">
        <f t="shared" si="0"/>
        <v>418676.59360211797</v>
      </c>
      <c r="O12" s="55">
        <f t="shared" si="0"/>
        <v>703471.21339735005</v>
      </c>
      <c r="P12" s="55">
        <f t="shared" si="0"/>
        <v>5298156.7386292703</v>
      </c>
    </row>
    <row r="13" spans="1:16" ht="12" customHeight="1" x14ac:dyDescent="0.35">
      <c r="A13" s="8" t="s">
        <v>17</v>
      </c>
      <c r="B13" s="37" t="s">
        <v>323</v>
      </c>
      <c r="C13" s="7" t="s">
        <v>15</v>
      </c>
      <c r="D13" s="54">
        <f>'INGRESOS 2020'!E13</f>
        <v>446464.50562752469</v>
      </c>
      <c r="E13" s="54">
        <f>'INGRESOS 2020'!F13</f>
        <v>356801.08875751798</v>
      </c>
      <c r="F13" s="54">
        <f>'INGRESOS 2020'!G13</f>
        <v>500231.86889977724</v>
      </c>
      <c r="G13" s="54">
        <f>'INGRESOS 2020'!H13</f>
        <v>269572.67123059731</v>
      </c>
      <c r="H13" s="54">
        <f>'INGRESOS 2020'!I13</f>
        <v>216589.46499210922</v>
      </c>
      <c r="I13" s="54">
        <f>'INGRESOS 2020'!J13</f>
        <v>271615.47888802347</v>
      </c>
      <c r="J13" s="54">
        <f>'INGRESOS 2020'!K13</f>
        <v>296713.43701248994</v>
      </c>
      <c r="K13" s="54">
        <f>'INGRESOS 2020'!L13</f>
        <v>298302.11429301993</v>
      </c>
      <c r="L13" s="54">
        <f>'INGRESOS 2020'!M13</f>
        <v>402660.90361795999</v>
      </c>
      <c r="M13" s="54">
        <f>'INGRESOS 2020'!N13</f>
        <v>350371.95174456999</v>
      </c>
      <c r="N13" s="54">
        <f>'INGRESOS 2020'!O13</f>
        <v>344472.42590401002</v>
      </c>
      <c r="O13" s="54">
        <f>'INGRESOS 2020'!P13</f>
        <v>630931.26184549008</v>
      </c>
      <c r="P13" s="54">
        <f>'INGRESOS 2020'!Q13</f>
        <v>4384727.1728130896</v>
      </c>
    </row>
    <row r="14" spans="1:16" ht="12" customHeight="1" x14ac:dyDescent="0.35">
      <c r="A14" s="8" t="s">
        <v>116</v>
      </c>
      <c r="B14" s="37" t="s">
        <v>324</v>
      </c>
      <c r="C14" s="7" t="s">
        <v>15</v>
      </c>
      <c r="D14" s="54">
        <f>'INGRESOS 2020'!E46</f>
        <v>38039.50126569</v>
      </c>
      <c r="E14" s="54">
        <f>'INGRESOS 2020'!F46</f>
        <v>36506.536855030005</v>
      </c>
      <c r="F14" s="54">
        <f>'INGRESOS 2020'!G46</f>
        <v>38763.38638009</v>
      </c>
      <c r="G14" s="54">
        <f>'INGRESOS 2020'!H46</f>
        <v>40489.747553909998</v>
      </c>
      <c r="H14" s="54">
        <f>'INGRESOS 2020'!I46</f>
        <v>37227.208105159996</v>
      </c>
      <c r="I14" s="54">
        <f>'INGRESOS 2020'!J46</f>
        <v>37193.845998239995</v>
      </c>
      <c r="J14" s="54">
        <f>'INGRESOS 2020'!K46</f>
        <v>35425.609718450003</v>
      </c>
      <c r="K14" s="54">
        <f>'INGRESOS 2020'!L46</f>
        <v>38252.86298138</v>
      </c>
      <c r="L14" s="54">
        <f>'INGRESOS 2020'!M46</f>
        <v>32237.929334110002</v>
      </c>
      <c r="M14" s="54">
        <f>'INGRESOS 2020'!N46</f>
        <v>35866.448638779999</v>
      </c>
      <c r="N14" s="54">
        <f>'INGRESOS 2020'!O46</f>
        <v>35643.57038479</v>
      </c>
      <c r="O14" s="54">
        <f>'INGRESOS 2020'!P46</f>
        <v>37524.153656719995</v>
      </c>
      <c r="P14" s="54">
        <f>'INGRESOS 2020'!Q46</f>
        <v>443170.80087235</v>
      </c>
    </row>
    <row r="15" spans="1:16" ht="12" customHeight="1" x14ac:dyDescent="0.35">
      <c r="A15" s="8" t="s">
        <v>119</v>
      </c>
      <c r="B15" s="37" t="s">
        <v>325</v>
      </c>
      <c r="C15" s="7" t="s">
        <v>15</v>
      </c>
      <c r="D15" s="54">
        <f>'INGRESOS 2020'!E47</f>
        <v>4012.4523735800049</v>
      </c>
      <c r="E15" s="54">
        <f>'INGRESOS 2020'!F47</f>
        <v>14422.658706540004</v>
      </c>
      <c r="F15" s="54">
        <f>'INGRESOS 2020'!G47</f>
        <v>20929.490773899997</v>
      </c>
      <c r="G15" s="54">
        <f>'INGRESOS 2020'!H47</f>
        <v>31890.558790949995</v>
      </c>
      <c r="H15" s="54">
        <f>'INGRESOS 2020'!I47</f>
        <v>106604.61894746003</v>
      </c>
      <c r="I15" s="54">
        <f>'INGRESOS 2020'!J47</f>
        <v>44499.56705197999</v>
      </c>
      <c r="J15" s="54">
        <f>'INGRESOS 2020'!K47</f>
        <v>22223.546400659994</v>
      </c>
      <c r="K15" s="54">
        <f>'INGRESOS 2020'!L47</f>
        <v>4424.4858102600183</v>
      </c>
      <c r="L15" s="54">
        <f>'INGRESOS 2020'!M47</f>
        <v>32173.878823020008</v>
      </c>
      <c r="M15" s="54">
        <f>'INGRESOS 2020'!N47</f>
        <v>2592.0409625499942</v>
      </c>
      <c r="N15" s="54">
        <f>'INGRESOS 2020'!O47</f>
        <v>29919.69738783998</v>
      </c>
      <c r="O15" s="54">
        <f>'INGRESOS 2020'!P47</f>
        <v>27403.392468249989</v>
      </c>
      <c r="P15" s="54">
        <f>'INGRESOS 2020'!Q47</f>
        <v>341096.38849698997</v>
      </c>
    </row>
    <row r="16" spans="1:16" ht="12" customHeight="1" x14ac:dyDescent="0.35">
      <c r="A16" s="8" t="s">
        <v>122</v>
      </c>
      <c r="B16" s="37" t="s">
        <v>326</v>
      </c>
      <c r="C16" s="7" t="s">
        <v>15</v>
      </c>
      <c r="D16" s="54">
        <f>'INGRESOS 2020'!E48</f>
        <v>24360.076213989531</v>
      </c>
      <c r="E16" s="54">
        <f>'INGRESOS 2020'!F48</f>
        <v>9681.5502144827478</v>
      </c>
      <c r="F16" s="54">
        <f>'INGRESOS 2020'!G48</f>
        <v>21407.915338647716</v>
      </c>
      <c r="G16" s="54">
        <f>'INGRESOS 2020'!H48</f>
        <v>9844.3053787531935</v>
      </c>
      <c r="H16" s="54">
        <f>'INGRESOS 2020'!I48</f>
        <v>6397.4287739716883</v>
      </c>
      <c r="I16" s="54">
        <f>'INGRESOS 2020'!J48</f>
        <v>7474.1955750051184</v>
      </c>
      <c r="J16" s="54">
        <f>'INGRESOS 2020'!K48</f>
        <v>7619.5626447100003</v>
      </c>
      <c r="K16" s="54">
        <f>'INGRESOS 2020'!L48</f>
        <v>6927.097541090001</v>
      </c>
      <c r="L16" s="54">
        <f>'INGRESOS 2020'!M48</f>
        <v>8562.3708280220017</v>
      </c>
      <c r="M16" s="54">
        <f>'INGRESOS 2020'!N48</f>
        <v>10634.5685858</v>
      </c>
      <c r="N16" s="54">
        <f>'INGRESOS 2020'!O48</f>
        <v>8640.899925478001</v>
      </c>
      <c r="O16" s="54">
        <f>'INGRESOS 2020'!P48</f>
        <v>7612.4054268899981</v>
      </c>
      <c r="P16" s="54">
        <f>'INGRESOS 2020'!Q48</f>
        <v>129162.37644683999</v>
      </c>
    </row>
    <row r="17" spans="1:18" ht="15" customHeight="1" x14ac:dyDescent="0.35">
      <c r="A17" s="15" t="s">
        <v>198</v>
      </c>
      <c r="B17" s="16" t="s">
        <v>327</v>
      </c>
      <c r="C17" s="7" t="s">
        <v>15</v>
      </c>
      <c r="D17" s="81">
        <f t="shared" ref="D17:N17" si="1">D18+D19+D20+D21+D22+D23+D24+D25</f>
        <v>638274.17591184739</v>
      </c>
      <c r="E17" s="81">
        <f t="shared" si="1"/>
        <v>599258.4707741579</v>
      </c>
      <c r="F17" s="81">
        <f t="shared" si="1"/>
        <v>736424.05106214434</v>
      </c>
      <c r="G17" s="81">
        <f t="shared" si="1"/>
        <v>589598.33474091976</v>
      </c>
      <c r="H17" s="81">
        <f t="shared" si="1"/>
        <v>629696.72505305894</v>
      </c>
      <c r="I17" s="81">
        <f t="shared" si="1"/>
        <v>652432.38444323186</v>
      </c>
      <c r="J17" s="81">
        <f t="shared" si="1"/>
        <v>617966.22416535008</v>
      </c>
      <c r="K17" s="81">
        <f t="shared" si="1"/>
        <v>706971.9603120198</v>
      </c>
      <c r="L17" s="81">
        <f t="shared" si="1"/>
        <v>762199.70164638001</v>
      </c>
      <c r="M17" s="81">
        <f t="shared" si="1"/>
        <v>569834.81727102969</v>
      </c>
      <c r="N17" s="81">
        <f t="shared" si="1"/>
        <v>592415.0240870401</v>
      </c>
      <c r="O17" s="81">
        <f>O18+O19+O20+O21+O22+O23+O24+O25</f>
        <v>947100.51718702062</v>
      </c>
      <c r="P17" s="81">
        <f>P18+P19+P20+P21+P22+P23+P24+P25</f>
        <v>8042172.386654201</v>
      </c>
      <c r="Q17" s="56"/>
      <c r="R17" s="57"/>
    </row>
    <row r="18" spans="1:18" ht="11.25" customHeight="1" x14ac:dyDescent="0.35">
      <c r="A18" s="8" t="s">
        <v>201</v>
      </c>
      <c r="B18" s="37" t="s">
        <v>328</v>
      </c>
      <c r="C18" s="7" t="s">
        <v>15</v>
      </c>
      <c r="D18" s="82">
        <f>'GASTOS 2020'!E13</f>
        <v>328652.01934062206</v>
      </c>
      <c r="E18" s="82">
        <f>'GASTOS 2020'!F13</f>
        <v>208362.95531238889</v>
      </c>
      <c r="F18" s="82">
        <f>'GASTOS 2020'!G13</f>
        <v>193141.72358321352</v>
      </c>
      <c r="G18" s="82">
        <f>'GASTOS 2020'!H13</f>
        <v>190125.48558895016</v>
      </c>
      <c r="H18" s="82">
        <f>'GASTOS 2020'!I13</f>
        <v>188705.80917297362</v>
      </c>
      <c r="I18" s="82">
        <f>'GASTOS 2020'!J13</f>
        <v>189694.874023932</v>
      </c>
      <c r="J18" s="82">
        <f>'GASTOS 2020'!K13</f>
        <v>192639.38438902548</v>
      </c>
      <c r="K18" s="82">
        <f>'GASTOS 2020'!L13</f>
        <v>189802.69413302018</v>
      </c>
      <c r="L18" s="82">
        <f>'GASTOS 2020'!M13</f>
        <v>192085.11496138293</v>
      </c>
      <c r="M18" s="82">
        <f>'GASTOS 2020'!N13</f>
        <v>189219.01079574047</v>
      </c>
      <c r="N18" s="82">
        <f>'GASTOS 2020'!O13</f>
        <v>192585.29064481039</v>
      </c>
      <c r="O18" s="82">
        <f>'GASTOS 2020'!P13</f>
        <v>361953.2569936915</v>
      </c>
      <c r="P18" s="82">
        <f>'GASTOS 2020'!Q13</f>
        <v>2616967.6189397513</v>
      </c>
    </row>
    <row r="19" spans="1:18" ht="13.5" customHeight="1" x14ac:dyDescent="0.35">
      <c r="A19" s="8" t="s">
        <v>216</v>
      </c>
      <c r="B19" s="37" t="s">
        <v>329</v>
      </c>
      <c r="C19" s="7" t="s">
        <v>15</v>
      </c>
      <c r="D19" s="82">
        <f>'GASTOS 2020'!E18</f>
        <v>5213.315003769264</v>
      </c>
      <c r="E19" s="82">
        <f>'GASTOS 2020'!F18</f>
        <v>12419.73214570759</v>
      </c>
      <c r="F19" s="82">
        <f>'GASTOS 2020'!G18</f>
        <v>24249.056758713145</v>
      </c>
      <c r="G19" s="82">
        <f>'GASTOS 2020'!H18</f>
        <v>26141.703995704989</v>
      </c>
      <c r="H19" s="82">
        <f>'GASTOS 2020'!I18</f>
        <v>26000.734820995018</v>
      </c>
      <c r="I19" s="82">
        <f>'GASTOS 2020'!J18</f>
        <v>25326.56401636999</v>
      </c>
      <c r="J19" s="82">
        <f>'GASTOS 2020'!K18</f>
        <v>23788.257878790006</v>
      </c>
      <c r="K19" s="82">
        <f>'GASTOS 2020'!L18</f>
        <v>26281.205228560018</v>
      </c>
      <c r="L19" s="82">
        <f>'GASTOS 2020'!M18</f>
        <v>33521.26319267998</v>
      </c>
      <c r="M19" s="82">
        <f>'GASTOS 2020'!N18</f>
        <v>31662.675161970081</v>
      </c>
      <c r="N19" s="82">
        <f>'GASTOS 2020'!O18</f>
        <v>31049.114244969969</v>
      </c>
      <c r="O19" s="82">
        <f>'GASTOS 2020'!P18</f>
        <v>72273.357623579912</v>
      </c>
      <c r="P19" s="82">
        <f>'GASTOS 2020'!Q18</f>
        <v>337926.98007180996</v>
      </c>
    </row>
    <row r="20" spans="1:18" ht="11.25" customHeight="1" x14ac:dyDescent="0.35">
      <c r="A20" s="8" t="s">
        <v>219</v>
      </c>
      <c r="B20" s="37" t="s">
        <v>371</v>
      </c>
      <c r="C20" s="7" t="s">
        <v>15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</row>
    <row r="21" spans="1:18" ht="11.25" customHeight="1" x14ac:dyDescent="0.35">
      <c r="A21" s="8" t="s">
        <v>221</v>
      </c>
      <c r="B21" s="37" t="s">
        <v>330</v>
      </c>
      <c r="C21" s="7" t="s">
        <v>15</v>
      </c>
      <c r="D21" s="82">
        <f>'GASTOS 2020'!E20</f>
        <v>91647.772329100015</v>
      </c>
      <c r="E21" s="82">
        <f>'GASTOS 2020'!F20</f>
        <v>173269.16925439</v>
      </c>
      <c r="F21" s="82">
        <f>'GASTOS 2020'!G20</f>
        <v>250840.01557069988</v>
      </c>
      <c r="G21" s="82">
        <f>'GASTOS 2020'!H20</f>
        <v>106814.83207347007</v>
      </c>
      <c r="H21" s="82">
        <f>'GASTOS 2020'!I20</f>
        <v>71907.00553933013</v>
      </c>
      <c r="I21" s="82">
        <f>'GASTOS 2020'!J20</f>
        <v>122229.53812925985</v>
      </c>
      <c r="J21" s="82">
        <f>'GASTOS 2020'!K20</f>
        <v>101023.61636929004</v>
      </c>
      <c r="K21" s="82">
        <f>'GASTOS 2020'!L20</f>
        <v>224381.26177420013</v>
      </c>
      <c r="L21" s="82">
        <f>'GASTOS 2020'!M20</f>
        <v>262001.50621064979</v>
      </c>
      <c r="M21" s="82">
        <f>'GASTOS 2020'!N20</f>
        <v>76050.927351060236</v>
      </c>
      <c r="N21" s="82">
        <f>'GASTOS 2020'!O20</f>
        <v>68569.710959949676</v>
      </c>
      <c r="O21" s="82">
        <f>'GASTOS 2020'!P20</f>
        <v>142636.1907885102</v>
      </c>
      <c r="P21" s="82">
        <f>'GASTOS 2020'!Q20</f>
        <v>1691371.5463499103</v>
      </c>
    </row>
    <row r="22" spans="1:18" ht="12.75" customHeight="1" x14ac:dyDescent="0.35">
      <c r="A22" s="8" t="s">
        <v>233</v>
      </c>
      <c r="B22" s="37" t="s">
        <v>331</v>
      </c>
      <c r="C22" s="7" t="s">
        <v>15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</row>
    <row r="23" spans="1:18" ht="12" customHeight="1" x14ac:dyDescent="0.35">
      <c r="A23" s="8" t="s">
        <v>245</v>
      </c>
      <c r="B23" s="37" t="s">
        <v>325</v>
      </c>
      <c r="C23" s="7" t="s">
        <v>15</v>
      </c>
      <c r="D23" s="82">
        <f>'GASTOS 2020'!E28</f>
        <v>145942.17779675001</v>
      </c>
      <c r="E23" s="82">
        <f>'GASTOS 2020'!F28</f>
        <v>131264.94359568998</v>
      </c>
      <c r="F23" s="82">
        <f>'GASTOS 2020'!G28</f>
        <v>191928.29373506</v>
      </c>
      <c r="G23" s="82">
        <f>'GASTOS 2020'!H28</f>
        <v>185200.89930735002</v>
      </c>
      <c r="H23" s="82">
        <f>'GASTOS 2020'!I28</f>
        <v>237006.6512920901</v>
      </c>
      <c r="I23" s="82">
        <f>'GASTOS 2020'!J28</f>
        <v>201688.88909777996</v>
      </c>
      <c r="J23" s="82">
        <f>'GASTOS 2020'!K28</f>
        <v>184544.40005663989</v>
      </c>
      <c r="K23" s="82">
        <f>'GASTOS 2020'!L28</f>
        <v>156861.86511025997</v>
      </c>
      <c r="L23" s="82">
        <f>'GASTOS 2020'!M28</f>
        <v>190567.3659154902</v>
      </c>
      <c r="M23" s="82">
        <f>'GASTOS 2020'!N28</f>
        <v>190323.83263903981</v>
      </c>
      <c r="N23" s="82">
        <f>'GASTOS 2020'!O28</f>
        <v>210351.59169091997</v>
      </c>
      <c r="O23" s="82">
        <f>'GASTOS 2020'!P28</f>
        <v>218776.38719809017</v>
      </c>
      <c r="P23" s="82">
        <f>'GASTOS 2020'!Q28</f>
        <v>2244457.2974351598</v>
      </c>
    </row>
    <row r="24" spans="1:18" ht="13.5" customHeight="1" x14ac:dyDescent="0.35">
      <c r="A24" s="8" t="s">
        <v>271</v>
      </c>
      <c r="B24" s="37" t="s">
        <v>379</v>
      </c>
      <c r="C24" s="7" t="s">
        <v>15</v>
      </c>
      <c r="D24" s="82">
        <f>'GASTOS 2020'!E38</f>
        <v>62614.82364101</v>
      </c>
      <c r="E24" s="82">
        <f>'GASTOS 2020'!F38</f>
        <v>65379.911303980007</v>
      </c>
      <c r="F24" s="82">
        <f>'GASTOS 2020'!G38</f>
        <v>65615.80058897</v>
      </c>
      <c r="G24" s="82">
        <f>'GASTOS 2020'!H38</f>
        <v>73261.483176740003</v>
      </c>
      <c r="H24" s="82">
        <f>'GASTOS 2020'!I38</f>
        <v>104220.86141637</v>
      </c>
      <c r="I24" s="82">
        <f>'GASTOS 2020'!J38</f>
        <v>111336.97168888999</v>
      </c>
      <c r="J24" s="82">
        <f>'GASTOS 2020'!K38</f>
        <v>109054.36320285998</v>
      </c>
      <c r="K24" s="82">
        <f>'GASTOS 2020'!L38</f>
        <v>99176.892924039988</v>
      </c>
      <c r="L24" s="82">
        <f>'GASTOS 2020'!M38</f>
        <v>75298.045009890004</v>
      </c>
      <c r="M24" s="82">
        <f>'GASTOS 2020'!N38</f>
        <v>73286.253949880003</v>
      </c>
      <c r="N24" s="82">
        <f>'GASTOS 2020'!O38</f>
        <v>68165.275706619999</v>
      </c>
      <c r="O24" s="82">
        <f>'GASTOS 2020'!P38</f>
        <v>133454.07980599999</v>
      </c>
      <c r="P24" s="82">
        <f>'GASTOS 2020'!Q38</f>
        <v>1040864.7624152499</v>
      </c>
    </row>
    <row r="25" spans="1:18" ht="10.4" customHeight="1" x14ac:dyDescent="0.35">
      <c r="A25" s="38" t="s">
        <v>282</v>
      </c>
      <c r="B25" s="42" t="s">
        <v>332</v>
      </c>
      <c r="C25" s="40" t="s">
        <v>15</v>
      </c>
      <c r="D25" s="83">
        <f>'GASTOS 2020'!E42</f>
        <v>4204.0678005961727</v>
      </c>
      <c r="E25" s="83">
        <f>'GASTOS 2020'!F42</f>
        <v>8561.7591620014537</v>
      </c>
      <c r="F25" s="83">
        <f>'GASTOS 2020'!G42</f>
        <v>10649.160825487847</v>
      </c>
      <c r="G25" s="83">
        <f>'GASTOS 2020'!H42</f>
        <v>8053.9305987044545</v>
      </c>
      <c r="H25" s="83">
        <f>'GASTOS 2020'!I42</f>
        <v>1855.6628112999997</v>
      </c>
      <c r="I25" s="83">
        <f>'GASTOS 2020'!J42</f>
        <v>2155.5474870000007</v>
      </c>
      <c r="J25" s="83">
        <f>'GASTOS 2020'!K42</f>
        <v>6916.2022687446606</v>
      </c>
      <c r="K25" s="83">
        <f>'GASTOS 2020'!L42</f>
        <v>10468.041141939519</v>
      </c>
      <c r="L25" s="83">
        <f>'GASTOS 2020'!M42</f>
        <v>8726.4063562871816</v>
      </c>
      <c r="M25" s="83">
        <f>'GASTOS 2020'!N42</f>
        <v>9292.1173733390278</v>
      </c>
      <c r="N25" s="83">
        <f>'GASTOS 2020'!O42</f>
        <v>21694.040839770118</v>
      </c>
      <c r="O25" s="83">
        <f>'GASTOS 2020'!P42</f>
        <v>18007.244777148771</v>
      </c>
      <c r="P25" s="83">
        <f>'GASTOS 2020'!Q42</f>
        <v>110584.18144231918</v>
      </c>
    </row>
    <row r="26" spans="1:18" ht="15" customHeight="1" x14ac:dyDescent="0.35">
      <c r="A26" s="59" t="s">
        <v>333</v>
      </c>
      <c r="B26" s="60" t="s">
        <v>334</v>
      </c>
      <c r="C26" s="7" t="s">
        <v>15</v>
      </c>
      <c r="D26" s="55">
        <f t="shared" ref="D26:P26" si="2">D12-D17+D20</f>
        <v>-125397.64043106313</v>
      </c>
      <c r="E26" s="55">
        <f t="shared" si="2"/>
        <v>-181846.63624058716</v>
      </c>
      <c r="F26" s="55">
        <f t="shared" si="2"/>
        <v>-155091.38966972951</v>
      </c>
      <c r="G26" s="55">
        <f t="shared" si="2"/>
        <v>-237801.05178670929</v>
      </c>
      <c r="H26" s="55">
        <f t="shared" si="2"/>
        <v>-262878.00423435803</v>
      </c>
      <c r="I26" s="55">
        <f t="shared" si="2"/>
        <v>-291649.29692998325</v>
      </c>
      <c r="J26" s="55">
        <f t="shared" si="2"/>
        <v>-255984.06838904013</v>
      </c>
      <c r="K26" s="55">
        <f t="shared" si="2"/>
        <v>-359065.39968626987</v>
      </c>
      <c r="L26" s="55">
        <f t="shared" si="2"/>
        <v>-286564.61904326797</v>
      </c>
      <c r="M26" s="55">
        <f t="shared" si="2"/>
        <v>-170369.80733932974</v>
      </c>
      <c r="N26" s="55">
        <f t="shared" si="2"/>
        <v>-173738.43048492214</v>
      </c>
      <c r="O26" s="55">
        <f t="shared" si="2"/>
        <v>-243629.30378967058</v>
      </c>
      <c r="P26" s="55">
        <f t="shared" si="2"/>
        <v>-2744015.6480249306</v>
      </c>
    </row>
    <row r="27" spans="1:18" ht="15" customHeight="1" x14ac:dyDescent="0.35">
      <c r="A27" s="61" t="s">
        <v>335</v>
      </c>
      <c r="B27" s="62" t="s">
        <v>336</v>
      </c>
      <c r="C27" s="63" t="s">
        <v>15</v>
      </c>
      <c r="D27" s="64">
        <f t="shared" ref="D27:P27" si="3">D12-D17</f>
        <v>-125397.64043106313</v>
      </c>
      <c r="E27" s="64">
        <f t="shared" si="3"/>
        <v>-181846.63624058716</v>
      </c>
      <c r="F27" s="64">
        <f t="shared" si="3"/>
        <v>-155091.38966972951</v>
      </c>
      <c r="G27" s="64">
        <f t="shared" si="3"/>
        <v>-237801.05178670929</v>
      </c>
      <c r="H27" s="64">
        <f t="shared" si="3"/>
        <v>-262878.00423435803</v>
      </c>
      <c r="I27" s="64">
        <f t="shared" si="3"/>
        <v>-291649.29692998325</v>
      </c>
      <c r="J27" s="64">
        <f t="shared" si="3"/>
        <v>-255984.06838904013</v>
      </c>
      <c r="K27" s="64">
        <f t="shared" si="3"/>
        <v>-359065.39968626987</v>
      </c>
      <c r="L27" s="64">
        <f t="shared" si="3"/>
        <v>-286564.61904326797</v>
      </c>
      <c r="M27" s="64">
        <f t="shared" si="3"/>
        <v>-170369.80733932974</v>
      </c>
      <c r="N27" s="64">
        <f t="shared" si="3"/>
        <v>-173738.43048492214</v>
      </c>
      <c r="O27" s="64">
        <f t="shared" si="3"/>
        <v>-243629.30378967058</v>
      </c>
      <c r="P27" s="64">
        <f t="shared" si="3"/>
        <v>-2744015.6480249306</v>
      </c>
    </row>
    <row r="28" spans="1:18" ht="14.25" customHeight="1" x14ac:dyDescent="0.35">
      <c r="A28" s="52" t="s">
        <v>320</v>
      </c>
      <c r="B28" s="53" t="s">
        <v>337</v>
      </c>
      <c r="C28" s="7" t="s">
        <v>15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18" ht="29.25" customHeight="1" x14ac:dyDescent="0.35">
      <c r="A29" s="15" t="s">
        <v>338</v>
      </c>
      <c r="B29" s="16" t="s">
        <v>339</v>
      </c>
      <c r="C29" s="7" t="s">
        <v>15</v>
      </c>
      <c r="D29" s="65">
        <f t="shared" ref="D29:O29" si="4">D30+D31+D32+D33</f>
        <v>10380.816728225502</v>
      </c>
      <c r="E29" s="65">
        <f t="shared" si="4"/>
        <v>24252.147569492674</v>
      </c>
      <c r="F29" s="65">
        <f t="shared" si="4"/>
        <v>24052.428965401828</v>
      </c>
      <c r="G29" s="65">
        <f t="shared" si="4"/>
        <v>26654.691216759995</v>
      </c>
      <c r="H29" s="65">
        <f t="shared" si="4"/>
        <v>25481.035068680005</v>
      </c>
      <c r="I29" s="65">
        <f t="shared" si="4"/>
        <v>39250.083182250004</v>
      </c>
      <c r="J29" s="65">
        <f t="shared" si="4"/>
        <v>17139.047728600002</v>
      </c>
      <c r="K29" s="65">
        <f t="shared" si="4"/>
        <v>21979.041310159999</v>
      </c>
      <c r="L29" s="65">
        <f t="shared" si="4"/>
        <v>27058.855911179999</v>
      </c>
      <c r="M29" s="65">
        <f t="shared" si="4"/>
        <v>22658.92843059999</v>
      </c>
      <c r="N29" s="65">
        <f t="shared" si="4"/>
        <v>35713.108202539996</v>
      </c>
      <c r="O29" s="65">
        <f t="shared" si="4"/>
        <v>80900.442727110014</v>
      </c>
      <c r="P29" s="65">
        <f>P30+P31+P32+P33</f>
        <v>355520.62704100006</v>
      </c>
    </row>
    <row r="30" spans="1:18" ht="19.5" customHeight="1" x14ac:dyDescent="0.35">
      <c r="A30" s="8" t="s">
        <v>340</v>
      </c>
      <c r="B30" s="37" t="s">
        <v>375</v>
      </c>
      <c r="C30" s="7" t="s">
        <v>15</v>
      </c>
      <c r="D30" s="54">
        <v>10380.816728225502</v>
      </c>
      <c r="E30" s="54">
        <v>24252.147569492674</v>
      </c>
      <c r="F30" s="54">
        <v>24052.428965401828</v>
      </c>
      <c r="G30" s="54">
        <v>26654.691216759995</v>
      </c>
      <c r="H30" s="54">
        <v>25481.035068680005</v>
      </c>
      <c r="I30" s="54">
        <v>39250.083182250004</v>
      </c>
      <c r="J30" s="54">
        <v>17139.047728600002</v>
      </c>
      <c r="K30" s="54">
        <v>21979.041310159999</v>
      </c>
      <c r="L30" s="54">
        <v>27058.855911179999</v>
      </c>
      <c r="M30" s="54">
        <v>22658.92843059999</v>
      </c>
      <c r="N30" s="54">
        <v>35713.108202539996</v>
      </c>
      <c r="O30" s="54">
        <v>80900.442727110014</v>
      </c>
      <c r="P30" s="54">
        <v>355520.62704100006</v>
      </c>
    </row>
    <row r="31" spans="1:18" ht="9.75" hidden="1" customHeight="1" x14ac:dyDescent="0.35">
      <c r="A31" s="8" t="s">
        <v>341</v>
      </c>
      <c r="B31" s="37" t="s">
        <v>342</v>
      </c>
      <c r="C31" s="7" t="s">
        <v>15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</row>
    <row r="32" spans="1:18" ht="9.75" hidden="1" customHeight="1" x14ac:dyDescent="0.35">
      <c r="A32" s="8" t="s">
        <v>343</v>
      </c>
      <c r="B32" s="37" t="s">
        <v>344</v>
      </c>
      <c r="C32" s="7" t="s">
        <v>15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</row>
    <row r="33" spans="1:17" ht="9.75" hidden="1" customHeight="1" x14ac:dyDescent="0.35">
      <c r="A33" s="38" t="s">
        <v>345</v>
      </c>
      <c r="B33" s="42" t="s">
        <v>346</v>
      </c>
      <c r="C33" s="40" t="s">
        <v>15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</row>
    <row r="34" spans="1:17" ht="15" customHeight="1" x14ac:dyDescent="0.35">
      <c r="A34" s="66" t="s">
        <v>347</v>
      </c>
      <c r="B34" s="67" t="s">
        <v>348</v>
      </c>
      <c r="C34" s="40" t="s">
        <v>15</v>
      </c>
      <c r="D34" s="68">
        <f t="shared" ref="D34:P34" si="5">D17+D29</f>
        <v>648654.99264007295</v>
      </c>
      <c r="E34" s="68">
        <f t="shared" si="5"/>
        <v>623510.6183436506</v>
      </c>
      <c r="F34" s="68">
        <f t="shared" si="5"/>
        <v>760476.48002754617</v>
      </c>
      <c r="G34" s="68">
        <f t="shared" si="5"/>
        <v>616253.02595767973</v>
      </c>
      <c r="H34" s="68">
        <f t="shared" si="5"/>
        <v>655177.76012173889</v>
      </c>
      <c r="I34" s="68">
        <f t="shared" si="5"/>
        <v>691682.46762548189</v>
      </c>
      <c r="J34" s="68">
        <f t="shared" si="5"/>
        <v>635105.27189395006</v>
      </c>
      <c r="K34" s="68">
        <f t="shared" si="5"/>
        <v>728951.00162217976</v>
      </c>
      <c r="L34" s="68">
        <f t="shared" si="5"/>
        <v>789258.55755756004</v>
      </c>
      <c r="M34" s="68">
        <f t="shared" si="5"/>
        <v>592493.74570162967</v>
      </c>
      <c r="N34" s="68">
        <f t="shared" si="5"/>
        <v>628128.13228958007</v>
      </c>
      <c r="O34" s="68">
        <f t="shared" si="5"/>
        <v>1028000.9599141306</v>
      </c>
      <c r="P34" s="68">
        <f t="shared" si="5"/>
        <v>8397693.0136952009</v>
      </c>
    </row>
    <row r="35" spans="1:17" ht="15" customHeight="1" x14ac:dyDescent="0.35">
      <c r="A35" s="66" t="s">
        <v>349</v>
      </c>
      <c r="B35" s="69" t="s">
        <v>350</v>
      </c>
      <c r="C35" s="40" t="s">
        <v>15</v>
      </c>
      <c r="D35" s="68">
        <f t="shared" ref="D35:O35" si="6">(D12-D17-D29)</f>
        <v>-135778.45715928864</v>
      </c>
      <c r="E35" s="68">
        <f t="shared" si="6"/>
        <v>-206098.78381007983</v>
      </c>
      <c r="F35" s="68">
        <f t="shared" si="6"/>
        <v>-179143.81863513135</v>
      </c>
      <c r="G35" s="68">
        <f t="shared" si="6"/>
        <v>-264455.74300346931</v>
      </c>
      <c r="H35" s="68">
        <f t="shared" si="6"/>
        <v>-288359.03930303804</v>
      </c>
      <c r="I35" s="68">
        <f t="shared" si="6"/>
        <v>-330899.38011223322</v>
      </c>
      <c r="J35" s="68">
        <f t="shared" si="6"/>
        <v>-273123.11611764011</v>
      </c>
      <c r="K35" s="68">
        <f t="shared" si="6"/>
        <v>-381044.44099642988</v>
      </c>
      <c r="L35" s="68">
        <f t="shared" si="6"/>
        <v>-313623.47495444794</v>
      </c>
      <c r="M35" s="68">
        <f t="shared" si="6"/>
        <v>-193028.73576992971</v>
      </c>
      <c r="N35" s="68">
        <f t="shared" si="6"/>
        <v>-209451.53868746213</v>
      </c>
      <c r="O35" s="68">
        <f t="shared" si="6"/>
        <v>-324529.74651678058</v>
      </c>
      <c r="P35" s="68">
        <f>(P12-P17-P29)</f>
        <v>-3099536.2750659306</v>
      </c>
    </row>
    <row r="36" spans="1:17" x14ac:dyDescent="0.35">
      <c r="A36" s="70" t="s">
        <v>320</v>
      </c>
      <c r="B36" s="71" t="s">
        <v>351</v>
      </c>
      <c r="C36" s="7" t="s">
        <v>15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7" spans="1:17" ht="10.4" customHeight="1" x14ac:dyDescent="0.35">
      <c r="A37" s="15" t="s">
        <v>352</v>
      </c>
      <c r="B37" s="16" t="s">
        <v>353</v>
      </c>
      <c r="C37" s="7" t="s">
        <v>15</v>
      </c>
      <c r="D37" s="65">
        <f t="shared" ref="D37:P37" si="7">D38+D39</f>
        <v>-23618.851003773336</v>
      </c>
      <c r="E37" s="65">
        <f t="shared" si="7"/>
        <v>-41821.452963543241</v>
      </c>
      <c r="F37" s="65">
        <f t="shared" si="7"/>
        <v>-76401.468197721697</v>
      </c>
      <c r="G37" s="65">
        <f t="shared" si="7"/>
        <v>292690.56962193735</v>
      </c>
      <c r="H37" s="65">
        <f t="shared" si="7"/>
        <v>-179908.23664727318</v>
      </c>
      <c r="I37" s="65">
        <f t="shared" si="7"/>
        <v>-250601.25984218984</v>
      </c>
      <c r="J37" s="65">
        <f t="shared" si="7"/>
        <v>-31154.769000127359</v>
      </c>
      <c r="K37" s="65">
        <f t="shared" si="7"/>
        <v>-144981.10862487042</v>
      </c>
      <c r="L37" s="65">
        <f t="shared" si="7"/>
        <v>316293.93314711296</v>
      </c>
      <c r="M37" s="65">
        <f t="shared" si="7"/>
        <v>30838.317709655501</v>
      </c>
      <c r="N37" s="65">
        <f t="shared" si="7"/>
        <v>-137823.86991686485</v>
      </c>
      <c r="O37" s="65">
        <f t="shared" si="7"/>
        <v>-249109.44448761237</v>
      </c>
      <c r="P37" s="65">
        <f t="shared" si="7"/>
        <v>-495597.64020527049</v>
      </c>
    </row>
    <row r="38" spans="1:17" ht="10.4" customHeight="1" x14ac:dyDescent="0.35">
      <c r="A38" s="8" t="s">
        <v>354</v>
      </c>
      <c r="B38" s="37" t="s">
        <v>355</v>
      </c>
      <c r="C38" s="7" t="s">
        <v>15</v>
      </c>
      <c r="D38" s="54">
        <v>-23618.851003773336</v>
      </c>
      <c r="E38" s="54">
        <v>-41821.452963543241</v>
      </c>
      <c r="F38" s="54">
        <v>-76401.468197721697</v>
      </c>
      <c r="G38" s="54">
        <v>292690.56962193735</v>
      </c>
      <c r="H38" s="54">
        <v>-179908.23664727318</v>
      </c>
      <c r="I38" s="54">
        <v>-250601.25984218984</v>
      </c>
      <c r="J38" s="54">
        <v>-31154.769000127359</v>
      </c>
      <c r="K38" s="54">
        <v>-144981.10862487042</v>
      </c>
      <c r="L38" s="54">
        <v>316293.93314711296</v>
      </c>
      <c r="M38" s="54">
        <v>30838.317709655501</v>
      </c>
      <c r="N38" s="54">
        <v>-137823.86991686485</v>
      </c>
      <c r="O38" s="54">
        <v>-249109.44448761237</v>
      </c>
      <c r="P38" s="54">
        <f>SUM(D38:O38)</f>
        <v>-495597.64020527049</v>
      </c>
    </row>
    <row r="39" spans="1:17" ht="10.4" customHeight="1" x14ac:dyDescent="0.35">
      <c r="A39" s="8" t="s">
        <v>356</v>
      </c>
      <c r="B39" s="37" t="s">
        <v>357</v>
      </c>
      <c r="C39" s="7" t="s">
        <v>15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f>SUM(D39:O39)</f>
        <v>0</v>
      </c>
    </row>
    <row r="40" spans="1:17" ht="15" customHeight="1" x14ac:dyDescent="0.35">
      <c r="A40" s="15" t="s">
        <v>358</v>
      </c>
      <c r="B40" s="16" t="s">
        <v>359</v>
      </c>
      <c r="C40" s="7" t="s">
        <v>15</v>
      </c>
      <c r="D40" s="55">
        <f t="shared" ref="D40:P40" si="8">D41+D42</f>
        <v>136366.73885051277</v>
      </c>
      <c r="E40" s="55">
        <f t="shared" si="8"/>
        <v>165366.38965692668</v>
      </c>
      <c r="F40" s="55">
        <f t="shared" si="8"/>
        <v>104807.42717433322</v>
      </c>
      <c r="G40" s="55">
        <f t="shared" si="8"/>
        <v>534285.7660368504</v>
      </c>
      <c r="H40" s="55">
        <f t="shared" si="8"/>
        <v>86813.2247791431</v>
      </c>
      <c r="I40" s="55">
        <f t="shared" si="8"/>
        <v>54122.952581758989</v>
      </c>
      <c r="J40" s="55">
        <f t="shared" si="8"/>
        <v>235307.92569077539</v>
      </c>
      <c r="K40" s="55">
        <f t="shared" si="8"/>
        <v>229262.69074516481</v>
      </c>
      <c r="L40" s="55">
        <f t="shared" si="8"/>
        <v>619384.4612787466</v>
      </c>
      <c r="M40" s="55">
        <f t="shared" si="8"/>
        <v>179743.58513773687</v>
      </c>
      <c r="N40" s="55">
        <f t="shared" si="8"/>
        <v>24701.247713100194</v>
      </c>
      <c r="O40" s="55">
        <f t="shared" si="8"/>
        <v>-7978.0896631645737</v>
      </c>
      <c r="P40" s="55">
        <f t="shared" si="8"/>
        <v>2362184.3199818842</v>
      </c>
    </row>
    <row r="41" spans="1:17" ht="10.4" customHeight="1" x14ac:dyDescent="0.35">
      <c r="A41" s="8" t="s">
        <v>360</v>
      </c>
      <c r="B41" s="37" t="s">
        <v>361</v>
      </c>
      <c r="C41" s="7" t="s">
        <v>15</v>
      </c>
      <c r="D41" s="54">
        <v>138678.31913474397</v>
      </c>
      <c r="E41" s="54">
        <v>169594.12123609669</v>
      </c>
      <c r="F41" s="54">
        <v>110029.88054514915</v>
      </c>
      <c r="G41" s="54">
        <v>253550.28044529125</v>
      </c>
      <c r="H41" s="54">
        <v>-74679.778726276898</v>
      </c>
      <c r="I41" s="54">
        <v>23622.462743318989</v>
      </c>
      <c r="J41" s="54">
        <v>292587.69880697539</v>
      </c>
      <c r="K41" s="54">
        <v>231607.05369141381</v>
      </c>
      <c r="L41" s="54">
        <v>313411.75125836307</v>
      </c>
      <c r="M41" s="54">
        <v>187619.23601639687</v>
      </c>
      <c r="N41" s="54">
        <v>12545.628958696194</v>
      </c>
      <c r="O41" s="54">
        <v>-20188.755835047574</v>
      </c>
      <c r="P41" s="54">
        <f>SUM(D41:O41)</f>
        <v>1638377.8982751206</v>
      </c>
    </row>
    <row r="42" spans="1:17" ht="10.4" customHeight="1" x14ac:dyDescent="0.35">
      <c r="A42" s="9" t="s">
        <v>362</v>
      </c>
      <c r="B42" s="72" t="s">
        <v>363</v>
      </c>
      <c r="C42" s="10" t="s">
        <v>15</v>
      </c>
      <c r="D42" s="73">
        <v>-2311.5802842312</v>
      </c>
      <c r="E42" s="73">
        <v>-4227.7315791699993</v>
      </c>
      <c r="F42" s="73">
        <v>-5222.4533708159242</v>
      </c>
      <c r="G42" s="73">
        <v>280735.48559155921</v>
      </c>
      <c r="H42" s="73">
        <v>161493.00350542</v>
      </c>
      <c r="I42" s="73">
        <v>30500.48983844</v>
      </c>
      <c r="J42" s="73">
        <v>-57279.773116200013</v>
      </c>
      <c r="K42" s="73">
        <v>-2344.3629462489998</v>
      </c>
      <c r="L42" s="73">
        <v>305972.71002038347</v>
      </c>
      <c r="M42" s="73">
        <v>-7875.6508786599998</v>
      </c>
      <c r="N42" s="73">
        <v>12155.618754404</v>
      </c>
      <c r="O42" s="73">
        <v>12210.666171883</v>
      </c>
      <c r="P42" s="54">
        <f>SUM(D42:O42)</f>
        <v>723806.42170676356</v>
      </c>
    </row>
    <row r="43" spans="1:17" x14ac:dyDescent="0.35">
      <c r="A43" s="74" t="s">
        <v>364</v>
      </c>
      <c r="B43" s="75" t="s">
        <v>365</v>
      </c>
      <c r="C43" s="76" t="s">
        <v>15</v>
      </c>
      <c r="D43" s="77">
        <f t="shared" ref="D43:P43" si="9">IF(AND(D35="NP",D37="NP",D40="NP"),"NP",IF(OR(D35="NA",D37="NA",D40="NA"),"NA",IF(ISNUMBER(D35)*ISNUMBER(D37)*ISNUMBER(D40),-SUM(D35)+SUM(D37)-SUM(D40),"")))</f>
        <v>-24207.132694997475</v>
      </c>
      <c r="E43" s="77">
        <f t="shared" si="9"/>
        <v>-1089.0588103900955</v>
      </c>
      <c r="F43" s="77">
        <f t="shared" si="9"/>
        <v>-2065.0767369235691</v>
      </c>
      <c r="G43" s="77">
        <f t="shared" si="9"/>
        <v>22860.546588556259</v>
      </c>
      <c r="H43" s="77">
        <f t="shared" si="9"/>
        <v>21637.577876621755</v>
      </c>
      <c r="I43" s="77">
        <f t="shared" si="9"/>
        <v>26175.167688284389</v>
      </c>
      <c r="J43" s="77">
        <f t="shared" si="9"/>
        <v>6660.4214267373609</v>
      </c>
      <c r="K43" s="77">
        <f t="shared" si="9"/>
        <v>6800.6416263946448</v>
      </c>
      <c r="L43" s="77">
        <f t="shared" si="9"/>
        <v>10532.946822814294</v>
      </c>
      <c r="M43" s="77">
        <f t="shared" si="9"/>
        <v>44123.468341848347</v>
      </c>
      <c r="N43" s="77">
        <f t="shared" si="9"/>
        <v>46926.421057497093</v>
      </c>
      <c r="O43" s="77">
        <f t="shared" si="9"/>
        <v>83398.391692332778</v>
      </c>
      <c r="P43" s="77">
        <f t="shared" si="9"/>
        <v>241754.31487877574</v>
      </c>
      <c r="Q43" s="79"/>
    </row>
    <row r="44" spans="1:17" s="26" customFormat="1" ht="11.65" customHeight="1" x14ac:dyDescent="0.3">
      <c r="A44" s="27"/>
    </row>
    <row r="45" spans="1:17" s="26" customFormat="1" ht="11.65" customHeight="1" x14ac:dyDescent="0.3">
      <c r="A45" s="27"/>
      <c r="B45" s="26" t="s">
        <v>373</v>
      </c>
      <c r="Q45" s="99"/>
    </row>
    <row r="46" spans="1:17" s="26" customFormat="1" ht="11.65" customHeight="1" x14ac:dyDescent="0.3">
      <c r="A46" s="27"/>
    </row>
    <row r="47" spans="1:17" s="26" customFormat="1" ht="11.65" customHeight="1" x14ac:dyDescent="0.3">
      <c r="A47" s="27"/>
      <c r="B47" s="26" t="s">
        <v>380</v>
      </c>
      <c r="P47" s="78"/>
    </row>
    <row r="48" spans="1:17" s="26" customFormat="1" ht="11.65" customHeight="1" x14ac:dyDescent="0.3">
      <c r="A48" s="27"/>
    </row>
    <row r="49" spans="1:2" s="26" customFormat="1" ht="11.65" customHeight="1" x14ac:dyDescent="0.3">
      <c r="A49" s="27"/>
      <c r="B49" s="26" t="s">
        <v>376</v>
      </c>
    </row>
    <row r="50" spans="1:2" s="26" customFormat="1" ht="11.65" customHeight="1" x14ac:dyDescent="0.3">
      <c r="A50" s="27"/>
    </row>
    <row r="51" spans="1:2" s="26" customFormat="1" ht="11.65" customHeight="1" x14ac:dyDescent="0.3">
      <c r="A51" s="27"/>
    </row>
    <row r="52" spans="1:2" s="26" customFormat="1" ht="11.65" customHeight="1" x14ac:dyDescent="0.3">
      <c r="A52" s="27"/>
    </row>
    <row r="53" spans="1:2" s="26" customFormat="1" ht="11" x14ac:dyDescent="0.3">
      <c r="A53" s="27"/>
    </row>
    <row r="54" spans="1:2" s="26" customFormat="1" ht="11" x14ac:dyDescent="0.3">
      <c r="A54" s="27"/>
    </row>
    <row r="55" spans="1:2" s="26" customFormat="1" ht="11" x14ac:dyDescent="0.3">
      <c r="A55" s="27"/>
    </row>
    <row r="56" spans="1:2" s="26" customFormat="1" ht="11" x14ac:dyDescent="0.3">
      <c r="A56" s="27"/>
    </row>
    <row r="57" spans="1:2" s="26" customFormat="1" ht="11" x14ac:dyDescent="0.3">
      <c r="A57" s="27"/>
    </row>
    <row r="58" spans="1:2" s="26" customFormat="1" ht="11" x14ac:dyDescent="0.3">
      <c r="A58" s="27"/>
    </row>
    <row r="59" spans="1:2" s="26" customFormat="1" ht="11" x14ac:dyDescent="0.3">
      <c r="A59" s="27"/>
    </row>
    <row r="60" spans="1:2" s="26" customFormat="1" ht="11" x14ac:dyDescent="0.3">
      <c r="A60" s="27"/>
    </row>
    <row r="61" spans="1:2" s="26" customFormat="1" ht="11" x14ac:dyDescent="0.3">
      <c r="A61" s="27"/>
    </row>
    <row r="62" spans="1:2" s="26" customFormat="1" ht="11" x14ac:dyDescent="0.3">
      <c r="A62" s="27"/>
    </row>
    <row r="63" spans="1:2" s="26" customFormat="1" ht="11" x14ac:dyDescent="0.3">
      <c r="A63" s="27"/>
    </row>
    <row r="64" spans="1:2" s="26" customFormat="1" ht="11" x14ac:dyDescent="0.3">
      <c r="A64" s="27"/>
    </row>
    <row r="65" spans="1:1" s="26" customFormat="1" ht="11" x14ac:dyDescent="0.3">
      <c r="A65" s="27"/>
    </row>
    <row r="66" spans="1:1" s="26" customFormat="1" ht="11" x14ac:dyDescent="0.3">
      <c r="A66" s="27"/>
    </row>
    <row r="67" spans="1:1" s="26" customFormat="1" ht="11" x14ac:dyDescent="0.3">
      <c r="A67" s="27"/>
    </row>
    <row r="68" spans="1:1" s="26" customFormat="1" ht="11" x14ac:dyDescent="0.3">
      <c r="A68" s="27"/>
    </row>
    <row r="69" spans="1:1" s="26" customFormat="1" ht="11" x14ac:dyDescent="0.3">
      <c r="A69" s="27"/>
    </row>
    <row r="70" spans="1:1" s="26" customFormat="1" ht="11" x14ac:dyDescent="0.3">
      <c r="A70" s="27"/>
    </row>
    <row r="71" spans="1:1" s="26" customFormat="1" ht="11" x14ac:dyDescent="0.3">
      <c r="A71" s="27"/>
    </row>
    <row r="72" spans="1:1" s="26" customFormat="1" ht="11" x14ac:dyDescent="0.3">
      <c r="A72" s="27"/>
    </row>
    <row r="73" spans="1:1" s="26" customFormat="1" ht="11" x14ac:dyDescent="0.3">
      <c r="A73" s="27"/>
    </row>
    <row r="74" spans="1:1" s="26" customFormat="1" ht="11" x14ac:dyDescent="0.3">
      <c r="A74" s="27"/>
    </row>
    <row r="75" spans="1:1" s="26" customFormat="1" ht="11" x14ac:dyDescent="0.3">
      <c r="A75" s="27"/>
    </row>
    <row r="76" spans="1:1" s="26" customFormat="1" ht="11" x14ac:dyDescent="0.3">
      <c r="A76" s="27"/>
    </row>
    <row r="77" spans="1:1" s="26" customFormat="1" ht="11" x14ac:dyDescent="0.3">
      <c r="A77" s="27"/>
    </row>
    <row r="78" spans="1:1" s="26" customFormat="1" ht="11" x14ac:dyDescent="0.3">
      <c r="A78" s="27"/>
    </row>
    <row r="79" spans="1:1" s="26" customFormat="1" ht="11" x14ac:dyDescent="0.3">
      <c r="A79" s="27"/>
    </row>
    <row r="80" spans="1:1" s="26" customFormat="1" ht="11" x14ac:dyDescent="0.3">
      <c r="A80" s="27"/>
    </row>
    <row r="81" spans="1:1" s="26" customFormat="1" ht="11" x14ac:dyDescent="0.3">
      <c r="A81" s="27"/>
    </row>
    <row r="82" spans="1:1" s="26" customFormat="1" ht="11" x14ac:dyDescent="0.3">
      <c r="A82" s="27"/>
    </row>
    <row r="83" spans="1:1" s="26" customFormat="1" ht="11" x14ac:dyDescent="0.3">
      <c r="A83" s="27"/>
    </row>
    <row r="84" spans="1:1" s="26" customFormat="1" ht="11" x14ac:dyDescent="0.3">
      <c r="A84" s="27"/>
    </row>
    <row r="85" spans="1:1" s="26" customFormat="1" ht="11" x14ac:dyDescent="0.3">
      <c r="A85" s="27"/>
    </row>
    <row r="86" spans="1:1" s="26" customFormat="1" ht="11" x14ac:dyDescent="0.3">
      <c r="A86" s="27"/>
    </row>
    <row r="87" spans="1:1" s="26" customFormat="1" ht="11" x14ac:dyDescent="0.3">
      <c r="A87" s="27"/>
    </row>
    <row r="88" spans="1:1" s="26" customFormat="1" ht="11" x14ac:dyDescent="0.3">
      <c r="A88" s="27"/>
    </row>
    <row r="89" spans="1:1" s="26" customFormat="1" ht="11" x14ac:dyDescent="0.3">
      <c r="A89" s="27"/>
    </row>
    <row r="90" spans="1:1" s="26" customFormat="1" ht="11" x14ac:dyDescent="0.3">
      <c r="A90" s="27"/>
    </row>
    <row r="91" spans="1:1" s="26" customFormat="1" ht="11" x14ac:dyDescent="0.3">
      <c r="A91" s="27"/>
    </row>
    <row r="92" spans="1:1" s="26" customFormat="1" ht="11" x14ac:dyDescent="0.3">
      <c r="A92" s="27"/>
    </row>
    <row r="93" spans="1:1" s="26" customFormat="1" ht="11" x14ac:dyDescent="0.3">
      <c r="A93" s="27"/>
    </row>
    <row r="94" spans="1:1" s="26" customFormat="1" ht="11" x14ac:dyDescent="0.3">
      <c r="A94" s="27"/>
    </row>
    <row r="95" spans="1:1" s="26" customFormat="1" ht="11" x14ac:dyDescent="0.3">
      <c r="A95" s="27"/>
    </row>
    <row r="96" spans="1:1" s="26" customFormat="1" ht="11" x14ac:dyDescent="0.3">
      <c r="A96" s="27"/>
    </row>
    <row r="97" spans="1:1" s="26" customFormat="1" ht="11" x14ac:dyDescent="0.3">
      <c r="A97" s="27"/>
    </row>
    <row r="98" spans="1:1" s="26" customFormat="1" ht="11" x14ac:dyDescent="0.3">
      <c r="A98" s="27"/>
    </row>
    <row r="99" spans="1:1" s="26" customFormat="1" ht="11" x14ac:dyDescent="0.3">
      <c r="A99" s="27"/>
    </row>
    <row r="100" spans="1:1" s="26" customFormat="1" ht="11" x14ac:dyDescent="0.3">
      <c r="A100" s="27"/>
    </row>
    <row r="101" spans="1:1" s="26" customFormat="1" ht="11" x14ac:dyDescent="0.3">
      <c r="A101" s="27"/>
    </row>
    <row r="102" spans="1:1" s="26" customFormat="1" ht="11" x14ac:dyDescent="0.3">
      <c r="A102" s="27"/>
    </row>
    <row r="103" spans="1:1" s="26" customFormat="1" ht="11" x14ac:dyDescent="0.3">
      <c r="A103" s="27"/>
    </row>
    <row r="104" spans="1:1" s="26" customFormat="1" ht="11" x14ac:dyDescent="0.3">
      <c r="A104" s="27"/>
    </row>
    <row r="105" spans="1:1" s="26" customFormat="1" ht="11" x14ac:dyDescent="0.3">
      <c r="A105" s="27"/>
    </row>
    <row r="106" spans="1:1" s="26" customFormat="1" ht="11" x14ac:dyDescent="0.3">
      <c r="A106" s="27"/>
    </row>
    <row r="107" spans="1:1" s="26" customFormat="1" ht="11" x14ac:dyDescent="0.3">
      <c r="A107" s="27"/>
    </row>
    <row r="108" spans="1:1" s="26" customFormat="1" ht="11" x14ac:dyDescent="0.3">
      <c r="A108" s="27"/>
    </row>
    <row r="109" spans="1:1" s="26" customFormat="1" ht="11" x14ac:dyDescent="0.3">
      <c r="A109" s="27"/>
    </row>
    <row r="110" spans="1:1" s="26" customFormat="1" ht="11" x14ac:dyDescent="0.3">
      <c r="A110" s="27"/>
    </row>
    <row r="111" spans="1:1" s="26" customFormat="1" ht="11" x14ac:dyDescent="0.3">
      <c r="A111" s="27"/>
    </row>
    <row r="112" spans="1:1" s="26" customFormat="1" ht="11" x14ac:dyDescent="0.3">
      <c r="A112" s="27"/>
    </row>
    <row r="113" spans="1:1" s="26" customFormat="1" ht="11" x14ac:dyDescent="0.3">
      <c r="A113" s="27"/>
    </row>
    <row r="114" spans="1:1" s="26" customFormat="1" ht="11" x14ac:dyDescent="0.3">
      <c r="A114" s="27"/>
    </row>
    <row r="115" spans="1:1" s="26" customFormat="1" ht="11" x14ac:dyDescent="0.3">
      <c r="A115" s="27"/>
    </row>
    <row r="116" spans="1:1" s="26" customFormat="1" ht="11" x14ac:dyDescent="0.3">
      <c r="A116" s="27"/>
    </row>
    <row r="117" spans="1:1" s="26" customFormat="1" ht="11" x14ac:dyDescent="0.3">
      <c r="A117" s="27"/>
    </row>
    <row r="118" spans="1:1" s="26" customFormat="1" ht="11" x14ac:dyDescent="0.3">
      <c r="A118" s="27"/>
    </row>
    <row r="119" spans="1:1" s="26" customFormat="1" ht="11" x14ac:dyDescent="0.3">
      <c r="A119" s="27"/>
    </row>
    <row r="120" spans="1:1" s="26" customFormat="1" ht="11" x14ac:dyDescent="0.3">
      <c r="A120" s="27"/>
    </row>
  </sheetData>
  <mergeCells count="14">
    <mergeCell ref="O7:O10"/>
    <mergeCell ref="P7:P10"/>
    <mergeCell ref="A8:B9"/>
    <mergeCell ref="I7:I10"/>
    <mergeCell ref="J7:J10"/>
    <mergeCell ref="K7:K10"/>
    <mergeCell ref="L7:L10"/>
    <mergeCell ref="M7:M10"/>
    <mergeCell ref="N7:N10"/>
    <mergeCell ref="D7:D10"/>
    <mergeCell ref="E7:E10"/>
    <mergeCell ref="F7:F10"/>
    <mergeCell ref="G7:G10"/>
    <mergeCell ref="H7:H10"/>
  </mergeCells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2C4C-4244-42A7-A54E-1FFA6BB35FD6}">
  <dimension ref="A4:S216"/>
  <sheetViews>
    <sheetView showGridLines="0" topLeftCell="B1" zoomScale="83" zoomScaleNormal="83" workbookViewId="0">
      <pane xSplit="3" ySplit="11" topLeftCell="P12" activePane="bottomRight" state="frozen"/>
      <selection activeCell="B1" sqref="B1"/>
      <selection pane="topRight" activeCell="E1" sqref="E1"/>
      <selection pane="bottomLeft" activeCell="B12" sqref="B12"/>
      <selection pane="bottomRight" activeCell="Q14" sqref="Q14:Q16"/>
    </sheetView>
  </sheetViews>
  <sheetFormatPr baseColWidth="10" defaultColWidth="9.1796875" defaultRowHeight="14.5" x14ac:dyDescent="0.35"/>
  <cols>
    <col min="1" max="1" width="9.1796875" style="1" hidden="1" customWidth="1"/>
    <col min="2" max="2" width="7.26953125" style="29" customWidth="1"/>
    <col min="3" max="3" width="60.453125" style="1" customWidth="1"/>
    <col min="4" max="4" width="1.1796875" style="1" customWidth="1"/>
    <col min="5" max="7" width="9.1796875" style="30"/>
    <col min="8" max="8" width="8.1796875" style="30" bestFit="1" customWidth="1"/>
    <col min="9" max="12" width="9.1796875" style="30"/>
    <col min="13" max="13" width="10.26953125" style="30" bestFit="1" customWidth="1"/>
    <col min="14" max="14" width="9.1796875" style="30" bestFit="1" customWidth="1"/>
    <col min="15" max="15" width="11" style="30" bestFit="1" customWidth="1"/>
    <col min="16" max="16" width="10.1796875" style="30" bestFit="1" customWidth="1"/>
    <col min="17" max="17" width="9.26953125" style="30" bestFit="1" customWidth="1"/>
    <col min="18" max="18" width="16.1796875" style="4" customWidth="1"/>
    <col min="19" max="16384" width="9.1796875" style="1"/>
  </cols>
  <sheetData>
    <row r="4" spans="1:19" ht="16" x14ac:dyDescent="0.45">
      <c r="B4" s="2"/>
      <c r="C4" s="80" t="s">
        <v>366</v>
      </c>
      <c r="D4" s="3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 ht="16" x14ac:dyDescent="0.45">
      <c r="B5" s="2"/>
      <c r="C5" s="80" t="s">
        <v>367</v>
      </c>
      <c r="D5" s="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9" ht="16" x14ac:dyDescent="0.45">
      <c r="B6" s="2"/>
      <c r="C6" s="80" t="s">
        <v>378</v>
      </c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9" ht="15" customHeight="1" x14ac:dyDescent="0.45">
      <c r="A7" s="86"/>
      <c r="B7" s="87"/>
      <c r="C7" s="88"/>
      <c r="D7" s="89"/>
      <c r="E7" s="105" t="s">
        <v>0</v>
      </c>
      <c r="F7" s="105" t="s">
        <v>1</v>
      </c>
      <c r="G7" s="105" t="s">
        <v>2</v>
      </c>
      <c r="H7" s="105" t="s">
        <v>3</v>
      </c>
      <c r="I7" s="105" t="s">
        <v>4</v>
      </c>
      <c r="J7" s="105" t="s">
        <v>5</v>
      </c>
      <c r="K7" s="105" t="s">
        <v>6</v>
      </c>
      <c r="L7" s="105" t="s">
        <v>7</v>
      </c>
      <c r="M7" s="105" t="s">
        <v>8</v>
      </c>
      <c r="N7" s="105" t="s">
        <v>9</v>
      </c>
      <c r="O7" s="105" t="s">
        <v>10</v>
      </c>
      <c r="P7" s="105" t="s">
        <v>11</v>
      </c>
      <c r="Q7" s="100" t="s">
        <v>369</v>
      </c>
    </row>
    <row r="8" spans="1:19" ht="15" customHeight="1" x14ac:dyDescent="0.35">
      <c r="A8" s="86"/>
      <c r="B8" s="103" t="s">
        <v>368</v>
      </c>
      <c r="C8" s="104"/>
      <c r="D8" s="90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1"/>
    </row>
    <row r="9" spans="1:19" ht="6.5" customHeight="1" x14ac:dyDescent="0.35">
      <c r="A9" s="86"/>
      <c r="B9" s="103"/>
      <c r="C9" s="104"/>
      <c r="D9" s="90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1"/>
    </row>
    <row r="10" spans="1:19" ht="16" hidden="1" x14ac:dyDescent="0.35">
      <c r="A10" s="86"/>
      <c r="B10" s="91"/>
      <c r="C10" s="92"/>
      <c r="D10" s="90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1"/>
    </row>
    <row r="11" spans="1:19" hidden="1" x14ac:dyDescent="0.35">
      <c r="A11" s="93"/>
      <c r="B11" s="94"/>
      <c r="C11" s="95"/>
      <c r="D11" s="96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2"/>
    </row>
    <row r="12" spans="1:19" x14ac:dyDescent="0.35">
      <c r="A12" s="8" t="s">
        <v>12</v>
      </c>
      <c r="B12" s="11" t="s">
        <v>13</v>
      </c>
      <c r="C12" s="12" t="s">
        <v>14</v>
      </c>
      <c r="D12" s="12" t="s">
        <v>15</v>
      </c>
      <c r="E12" s="13">
        <f>E13+E46+E47+E48</f>
        <v>512876.53548078425</v>
      </c>
      <c r="F12" s="13">
        <f t="shared" ref="F12:P12" si="0">F13+F46+F47+F48</f>
        <v>417411.83453357074</v>
      </c>
      <c r="G12" s="13">
        <f t="shared" si="0"/>
        <v>581332.66139241483</v>
      </c>
      <c r="H12" s="13">
        <f t="shared" si="0"/>
        <v>351797.28295421047</v>
      </c>
      <c r="I12" s="13">
        <f t="shared" si="0"/>
        <v>366818.72081870091</v>
      </c>
      <c r="J12" s="13">
        <f t="shared" si="0"/>
        <v>360783.08751324861</v>
      </c>
      <c r="K12" s="13">
        <f t="shared" si="0"/>
        <v>361982.15577630996</v>
      </c>
      <c r="L12" s="13">
        <f t="shared" si="0"/>
        <v>347906.56062574993</v>
      </c>
      <c r="M12" s="13">
        <f t="shared" si="0"/>
        <v>475635.08260311204</v>
      </c>
      <c r="N12" s="13">
        <f t="shared" si="0"/>
        <v>399465.00993169995</v>
      </c>
      <c r="O12" s="13">
        <f t="shared" si="0"/>
        <v>418676.59360211797</v>
      </c>
      <c r="P12" s="13">
        <f t="shared" si="0"/>
        <v>703471.21339735005</v>
      </c>
      <c r="Q12" s="13">
        <f>SUM(E12:P12)</f>
        <v>5298156.7386292694</v>
      </c>
      <c r="S12" s="14"/>
    </row>
    <row r="13" spans="1:19" x14ac:dyDescent="0.35">
      <c r="A13" s="8" t="s">
        <v>16</v>
      </c>
      <c r="B13" s="15" t="s">
        <v>17</v>
      </c>
      <c r="C13" s="16" t="s">
        <v>18</v>
      </c>
      <c r="D13" s="16" t="s">
        <v>15</v>
      </c>
      <c r="E13" s="17">
        <f t="shared" ref="E13:P13" si="1">E14+E18+E19+E25+E38+E45</f>
        <v>446464.50562752469</v>
      </c>
      <c r="F13" s="17">
        <f t="shared" si="1"/>
        <v>356801.08875751798</v>
      </c>
      <c r="G13" s="17">
        <f t="shared" si="1"/>
        <v>500231.86889977724</v>
      </c>
      <c r="H13" s="17">
        <f t="shared" si="1"/>
        <v>269572.67123059731</v>
      </c>
      <c r="I13" s="17">
        <f t="shared" si="1"/>
        <v>216589.46499210922</v>
      </c>
      <c r="J13" s="17">
        <f t="shared" si="1"/>
        <v>271615.47888802347</v>
      </c>
      <c r="K13" s="17">
        <f t="shared" si="1"/>
        <v>296713.43701248994</v>
      </c>
      <c r="L13" s="17">
        <f t="shared" si="1"/>
        <v>298302.11429301993</v>
      </c>
      <c r="M13" s="17">
        <f t="shared" si="1"/>
        <v>402660.90361795999</v>
      </c>
      <c r="N13" s="17">
        <f t="shared" si="1"/>
        <v>350371.95174456999</v>
      </c>
      <c r="O13" s="17">
        <f t="shared" si="1"/>
        <v>344472.42590401002</v>
      </c>
      <c r="P13" s="17">
        <f t="shared" si="1"/>
        <v>630931.26184549008</v>
      </c>
      <c r="Q13" s="17">
        <f t="shared" ref="Q13:Q50" si="2">SUM(E13:P13)</f>
        <v>4384727.1728130896</v>
      </c>
      <c r="S13" s="14"/>
    </row>
    <row r="14" spans="1:19" x14ac:dyDescent="0.35">
      <c r="A14" s="8" t="s">
        <v>19</v>
      </c>
      <c r="B14" s="15" t="s">
        <v>20</v>
      </c>
      <c r="C14" s="18" t="s">
        <v>21</v>
      </c>
      <c r="D14" s="18" t="s">
        <v>15</v>
      </c>
      <c r="E14" s="19">
        <f t="shared" ref="E14:P14" si="3">E15+E16+E17</f>
        <v>108418.26369386</v>
      </c>
      <c r="F14" s="19">
        <f t="shared" si="3"/>
        <v>80244.581495660008</v>
      </c>
      <c r="G14" s="19">
        <f t="shared" si="3"/>
        <v>233915.61152490001</v>
      </c>
      <c r="H14" s="19">
        <f t="shared" si="3"/>
        <v>111279.03719711001</v>
      </c>
      <c r="I14" s="19">
        <f t="shared" si="3"/>
        <v>79058.010369839991</v>
      </c>
      <c r="J14" s="19">
        <f t="shared" si="3"/>
        <v>114704.61942299</v>
      </c>
      <c r="K14" s="19">
        <f t="shared" si="3"/>
        <v>94865.602063859988</v>
      </c>
      <c r="L14" s="19">
        <f t="shared" si="3"/>
        <v>77016.138063849998</v>
      </c>
      <c r="M14" s="19">
        <f t="shared" si="3"/>
        <v>179176.39277598998</v>
      </c>
      <c r="N14" s="19">
        <f t="shared" si="3"/>
        <v>114147.51223108999</v>
      </c>
      <c r="O14" s="19">
        <f t="shared" si="3"/>
        <v>79230.681573680005</v>
      </c>
      <c r="P14" s="19">
        <f t="shared" si="3"/>
        <v>203932.55423075001</v>
      </c>
      <c r="Q14" s="19">
        <f>SUM(E14:P14)</f>
        <v>1475989.0046435797</v>
      </c>
      <c r="S14" s="14"/>
    </row>
    <row r="15" spans="1:19" x14ac:dyDescent="0.35">
      <c r="A15" s="8" t="s">
        <v>22</v>
      </c>
      <c r="B15" s="8" t="s">
        <v>23</v>
      </c>
      <c r="C15" s="20" t="s">
        <v>24</v>
      </c>
      <c r="D15" s="20" t="s">
        <v>15</v>
      </c>
      <c r="E15" s="19">
        <v>48535.233384760002</v>
      </c>
      <c r="F15" s="19">
        <v>46219.646781039999</v>
      </c>
      <c r="G15" s="19">
        <v>51320.750206730001</v>
      </c>
      <c r="H15" s="19">
        <v>55125.11723407</v>
      </c>
      <c r="I15" s="19">
        <v>44055.55998564</v>
      </c>
      <c r="J15" s="19">
        <v>46538.665272669998</v>
      </c>
      <c r="K15" s="19">
        <v>44515.334411879994</v>
      </c>
      <c r="L15" s="19">
        <v>45915.771993859998</v>
      </c>
      <c r="M15" s="19">
        <v>44901.786998119998</v>
      </c>
      <c r="N15" s="19">
        <v>47452.670493000005</v>
      </c>
      <c r="O15" s="19">
        <v>44848.200102940005</v>
      </c>
      <c r="P15" s="19">
        <v>52715.712365450003</v>
      </c>
      <c r="Q15" s="19">
        <f>SUM(E15:P15)</f>
        <v>572144.4492301601</v>
      </c>
      <c r="S15" s="14"/>
    </row>
    <row r="16" spans="1:19" x14ac:dyDescent="0.35">
      <c r="A16" s="8" t="s">
        <v>25</v>
      </c>
      <c r="B16" s="8" t="s">
        <v>26</v>
      </c>
      <c r="C16" s="20" t="s">
        <v>27</v>
      </c>
      <c r="D16" s="20" t="s">
        <v>15</v>
      </c>
      <c r="E16" s="19">
        <v>59883.030309099995</v>
      </c>
      <c r="F16" s="19">
        <v>34024.934714620002</v>
      </c>
      <c r="G16" s="19">
        <v>182594.86131817001</v>
      </c>
      <c r="H16" s="19">
        <v>56153.919963040003</v>
      </c>
      <c r="I16" s="19">
        <v>35002.450384199998</v>
      </c>
      <c r="J16" s="19">
        <v>68165.954150320002</v>
      </c>
      <c r="K16" s="19">
        <v>50350.267651980001</v>
      </c>
      <c r="L16" s="19">
        <v>31100.366069990003</v>
      </c>
      <c r="M16" s="19">
        <v>134274.60577786999</v>
      </c>
      <c r="N16" s="19">
        <v>66694.841738089992</v>
      </c>
      <c r="O16" s="19">
        <v>34382.48147074</v>
      </c>
      <c r="P16" s="19">
        <v>151216.8418653</v>
      </c>
      <c r="Q16" s="19">
        <f>SUM(E16:P16)</f>
        <v>903844.55541342008</v>
      </c>
      <c r="S16" s="14"/>
    </row>
    <row r="17" spans="1:19" x14ac:dyDescent="0.35">
      <c r="A17" s="8" t="s">
        <v>28</v>
      </c>
      <c r="B17" s="8" t="s">
        <v>29</v>
      </c>
      <c r="C17" s="20" t="s">
        <v>30</v>
      </c>
      <c r="D17" s="20" t="s">
        <v>15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f t="shared" si="2"/>
        <v>0</v>
      </c>
      <c r="S17" s="14"/>
    </row>
    <row r="18" spans="1:19" x14ac:dyDescent="0.35">
      <c r="A18" s="8" t="s">
        <v>31</v>
      </c>
      <c r="B18" s="15" t="s">
        <v>32</v>
      </c>
      <c r="C18" s="18" t="s">
        <v>33</v>
      </c>
      <c r="D18" s="18" t="s">
        <v>15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f t="shared" si="2"/>
        <v>0</v>
      </c>
      <c r="S18" s="14"/>
    </row>
    <row r="19" spans="1:19" x14ac:dyDescent="0.35">
      <c r="A19" s="8" t="s">
        <v>34</v>
      </c>
      <c r="B19" s="15" t="s">
        <v>35</v>
      </c>
      <c r="C19" s="18" t="s">
        <v>36</v>
      </c>
      <c r="D19" s="18" t="s">
        <v>15</v>
      </c>
      <c r="E19" s="19">
        <f t="shared" ref="E19:P19" si="4">E20+E21+E22+E23+E24</f>
        <v>26677.63627087</v>
      </c>
      <c r="F19" s="19">
        <f t="shared" si="4"/>
        <v>8735.0156651100006</v>
      </c>
      <c r="G19" s="19">
        <f t="shared" si="4"/>
        <v>4923.3540367600008</v>
      </c>
      <c r="H19" s="19">
        <f t="shared" si="4"/>
        <v>2575.7129662000002</v>
      </c>
      <c r="I19" s="19">
        <f t="shared" si="4"/>
        <v>2076.18500756</v>
      </c>
      <c r="J19" s="19">
        <f t="shared" si="4"/>
        <v>1938.8392096800001</v>
      </c>
      <c r="K19" s="19">
        <f t="shared" si="4"/>
        <v>1548.93435258</v>
      </c>
      <c r="L19" s="19">
        <f t="shared" si="4"/>
        <v>1376.3681601199999</v>
      </c>
      <c r="M19" s="19">
        <f t="shared" si="4"/>
        <v>1299.0028565900002</v>
      </c>
      <c r="N19" s="19">
        <f t="shared" si="4"/>
        <v>1084.61506549</v>
      </c>
      <c r="O19" s="19">
        <f t="shared" si="4"/>
        <v>12480.29882555</v>
      </c>
      <c r="P19" s="19">
        <f t="shared" si="4"/>
        <v>75320.71331092999</v>
      </c>
      <c r="Q19" s="19">
        <f t="shared" si="2"/>
        <v>140036.67572743999</v>
      </c>
      <c r="S19" s="14"/>
    </row>
    <row r="20" spans="1:19" x14ac:dyDescent="0.35">
      <c r="A20" s="8" t="s">
        <v>37</v>
      </c>
      <c r="B20" s="8" t="s">
        <v>38</v>
      </c>
      <c r="C20" s="20" t="s">
        <v>39</v>
      </c>
      <c r="D20" s="20" t="s">
        <v>15</v>
      </c>
      <c r="E20" s="19">
        <v>3492.115268</v>
      </c>
      <c r="F20" s="19">
        <v>375.06567989000001</v>
      </c>
      <c r="G20" s="19">
        <v>182.3</v>
      </c>
      <c r="H20" s="19">
        <v>43.273732000000003</v>
      </c>
      <c r="I20" s="19">
        <v>70.926413999999994</v>
      </c>
      <c r="J20" s="19">
        <v>50.580708999999999</v>
      </c>
      <c r="K20" s="19">
        <v>56.472808000000001</v>
      </c>
      <c r="L20" s="19">
        <v>45.193244999999997</v>
      </c>
      <c r="M20" s="19">
        <v>65.679727999999997</v>
      </c>
      <c r="N20" s="19">
        <v>47.844512000000002</v>
      </c>
      <c r="O20" s="19">
        <v>55.794989000000001</v>
      </c>
      <c r="P20" s="19">
        <v>170.09131099999999</v>
      </c>
      <c r="Q20" s="19">
        <v>4655.3383958900004</v>
      </c>
      <c r="S20" s="14"/>
    </row>
    <row r="21" spans="1:19" x14ac:dyDescent="0.35">
      <c r="A21" s="8" t="s">
        <v>40</v>
      </c>
      <c r="B21" s="8" t="s">
        <v>41</v>
      </c>
      <c r="C21" s="20" t="s">
        <v>42</v>
      </c>
      <c r="D21" s="20" t="s">
        <v>15</v>
      </c>
      <c r="E21" s="19">
        <v>23185.521002869998</v>
      </c>
      <c r="F21" s="19">
        <v>8359.9499852200006</v>
      </c>
      <c r="G21" s="19">
        <v>4741.0540367600006</v>
      </c>
      <c r="H21" s="19">
        <v>2532.4392342000001</v>
      </c>
      <c r="I21" s="19">
        <v>2005.25859356</v>
      </c>
      <c r="J21" s="19">
        <v>1888.25850068</v>
      </c>
      <c r="K21" s="19">
        <v>1492.46154458</v>
      </c>
      <c r="L21" s="19">
        <v>1331.1749151199999</v>
      </c>
      <c r="M21" s="19">
        <v>1233.3231285900001</v>
      </c>
      <c r="N21" s="19">
        <v>1036.7705534900001</v>
      </c>
      <c r="O21" s="19">
        <v>12424.50383655</v>
      </c>
      <c r="P21" s="19">
        <v>75150.621999929994</v>
      </c>
      <c r="Q21" s="19">
        <v>135381.33733154999</v>
      </c>
      <c r="S21" s="14"/>
    </row>
    <row r="22" spans="1:19" x14ac:dyDescent="0.35">
      <c r="A22" s="8" t="s">
        <v>43</v>
      </c>
      <c r="B22" s="8" t="s">
        <v>44</v>
      </c>
      <c r="C22" s="20" t="s">
        <v>45</v>
      </c>
      <c r="D22" s="20" t="s">
        <v>15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S22" s="14"/>
    </row>
    <row r="23" spans="1:19" x14ac:dyDescent="0.35">
      <c r="A23" s="8" t="s">
        <v>46</v>
      </c>
      <c r="B23" s="8" t="s">
        <v>47</v>
      </c>
      <c r="C23" s="20" t="s">
        <v>48</v>
      </c>
      <c r="D23" s="20" t="s">
        <v>15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S23" s="14"/>
    </row>
    <row r="24" spans="1:19" x14ac:dyDescent="0.35">
      <c r="A24" s="8" t="s">
        <v>49</v>
      </c>
      <c r="B24" s="8" t="s">
        <v>50</v>
      </c>
      <c r="C24" s="20" t="s">
        <v>51</v>
      </c>
      <c r="D24" s="20" t="s">
        <v>15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S24" s="14"/>
    </row>
    <row r="25" spans="1:19" x14ac:dyDescent="0.35">
      <c r="A25" s="8" t="s">
        <v>52</v>
      </c>
      <c r="B25" s="15" t="s">
        <v>53</v>
      </c>
      <c r="C25" s="18" t="s">
        <v>54</v>
      </c>
      <c r="D25" s="18" t="s">
        <v>15</v>
      </c>
      <c r="E25" s="19">
        <f>E26+E31+E32+E33+E34+E37</f>
        <v>255650.19357478467</v>
      </c>
      <c r="F25" s="19">
        <f t="shared" ref="F25:O25" si="5">F26+F31+F32+F33+F34+F37</f>
        <v>231765.887748198</v>
      </c>
      <c r="G25" s="19">
        <f t="shared" si="5"/>
        <v>226517.67953067727</v>
      </c>
      <c r="H25" s="19">
        <f t="shared" si="5"/>
        <v>134232.47699363728</v>
      </c>
      <c r="I25" s="19">
        <f t="shared" si="5"/>
        <v>113952.76217387925</v>
      </c>
      <c r="J25" s="19">
        <f t="shared" si="5"/>
        <v>128846.32067922346</v>
      </c>
      <c r="K25" s="19">
        <f t="shared" si="5"/>
        <v>170447.5357681</v>
      </c>
      <c r="L25" s="19">
        <f t="shared" si="5"/>
        <v>191756.39458537998</v>
      </c>
      <c r="M25" s="19">
        <f t="shared" si="5"/>
        <v>193861.88679537002</v>
      </c>
      <c r="N25" s="19">
        <f t="shared" si="5"/>
        <v>203429.0390087</v>
      </c>
      <c r="O25" s="19">
        <f t="shared" si="5"/>
        <v>220749.72083896</v>
      </c>
      <c r="P25" s="19">
        <f>P26+P31+P32+P33+P34+P37</f>
        <v>303455.0467215</v>
      </c>
      <c r="Q25" s="19">
        <f t="shared" si="2"/>
        <v>2374664.9444184098</v>
      </c>
      <c r="S25" s="14"/>
    </row>
    <row r="26" spans="1:19" x14ac:dyDescent="0.35">
      <c r="A26" s="8" t="s">
        <v>55</v>
      </c>
      <c r="B26" s="8" t="s">
        <v>56</v>
      </c>
      <c r="C26" s="20" t="s">
        <v>57</v>
      </c>
      <c r="D26" s="20" t="s">
        <v>15</v>
      </c>
      <c r="E26" s="19">
        <f>E27+E28+E29+E30</f>
        <v>181098.35355301999</v>
      </c>
      <c r="F26" s="19">
        <f t="shared" ref="F26:P26" si="6">F27+F28+F29+F30</f>
        <v>158220.85986950001</v>
      </c>
      <c r="G26" s="19">
        <f t="shared" si="6"/>
        <v>152341.79398669</v>
      </c>
      <c r="H26" s="19">
        <f t="shared" si="6"/>
        <v>78501.355248499996</v>
      </c>
      <c r="I26" s="19">
        <f t="shared" si="6"/>
        <v>76682.055244000003</v>
      </c>
      <c r="J26" s="19">
        <f t="shared" si="6"/>
        <v>93286.868625050003</v>
      </c>
      <c r="K26" s="19">
        <f t="shared" si="6"/>
        <v>127090.1812253</v>
      </c>
      <c r="L26" s="19">
        <f t="shared" si="6"/>
        <v>132449.82175968</v>
      </c>
      <c r="M26" s="19">
        <f t="shared" si="6"/>
        <v>140693.00120098001</v>
      </c>
      <c r="N26" s="19">
        <f t="shared" si="6"/>
        <v>152204.44764684001</v>
      </c>
      <c r="O26" s="19">
        <f t="shared" si="6"/>
        <v>159173.06823216999</v>
      </c>
      <c r="P26" s="19">
        <f t="shared" si="6"/>
        <v>229846.04740902002</v>
      </c>
      <c r="Q26" s="19">
        <f t="shared" si="2"/>
        <v>1681587.85400075</v>
      </c>
      <c r="S26" s="14"/>
    </row>
    <row r="27" spans="1:19" x14ac:dyDescent="0.35">
      <c r="A27" s="8" t="s">
        <v>58</v>
      </c>
      <c r="B27" s="8" t="s">
        <v>59</v>
      </c>
      <c r="C27" s="21" t="s">
        <v>60</v>
      </c>
      <c r="D27" s="21" t="s">
        <v>15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S27" s="14"/>
    </row>
    <row r="28" spans="1:19" x14ac:dyDescent="0.35">
      <c r="A28" s="8" t="s">
        <v>61</v>
      </c>
      <c r="B28" s="8" t="s">
        <v>62</v>
      </c>
      <c r="C28" s="21" t="s">
        <v>63</v>
      </c>
      <c r="D28" s="21" t="s">
        <v>15</v>
      </c>
      <c r="E28" s="19">
        <v>176146.57494050998</v>
      </c>
      <c r="F28" s="19">
        <v>152621.01583250001</v>
      </c>
      <c r="G28" s="19">
        <v>146884.56394269</v>
      </c>
      <c r="H28" s="19">
        <v>75617.704571499999</v>
      </c>
      <c r="I28" s="19">
        <v>73037.175812000001</v>
      </c>
      <c r="J28" s="19">
        <v>88887.222765049999</v>
      </c>
      <c r="K28" s="19">
        <v>123198.9552463</v>
      </c>
      <c r="L28" s="19">
        <v>128096.55202968</v>
      </c>
      <c r="M28" s="19">
        <v>135575.94085571001</v>
      </c>
      <c r="N28" s="19">
        <v>146150.08926584001</v>
      </c>
      <c r="O28" s="19">
        <v>153969.75066116999</v>
      </c>
      <c r="P28" s="19">
        <v>223509.28676886001</v>
      </c>
      <c r="Q28" s="19">
        <v>1623694.8326918099</v>
      </c>
      <c r="S28" s="14"/>
    </row>
    <row r="29" spans="1:19" x14ac:dyDescent="0.35">
      <c r="A29" s="8" t="s">
        <v>64</v>
      </c>
      <c r="B29" s="8" t="s">
        <v>65</v>
      </c>
      <c r="C29" s="21" t="s">
        <v>66</v>
      </c>
      <c r="D29" s="21" t="s">
        <v>15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S29" s="14"/>
    </row>
    <row r="30" spans="1:19" x14ac:dyDescent="0.35">
      <c r="A30" s="8" t="s">
        <v>67</v>
      </c>
      <c r="B30" s="8" t="s">
        <v>68</v>
      </c>
      <c r="C30" s="21" t="s">
        <v>69</v>
      </c>
      <c r="D30" s="21" t="s">
        <v>15</v>
      </c>
      <c r="E30" s="19">
        <v>4951.7786125100001</v>
      </c>
      <c r="F30" s="19">
        <v>5599.8440369999998</v>
      </c>
      <c r="G30" s="19">
        <v>5457.2300439999999</v>
      </c>
      <c r="H30" s="19">
        <v>2883.6506770000001</v>
      </c>
      <c r="I30" s="19">
        <v>3644.8794320000002</v>
      </c>
      <c r="J30" s="19">
        <v>4399.6458600000005</v>
      </c>
      <c r="K30" s="19">
        <v>3891.2259789999998</v>
      </c>
      <c r="L30" s="19">
        <v>4353.26973</v>
      </c>
      <c r="M30" s="19">
        <v>5117.0603452699997</v>
      </c>
      <c r="N30" s="19">
        <v>6054.358381</v>
      </c>
      <c r="O30" s="19">
        <v>5203.3175709999996</v>
      </c>
      <c r="P30" s="19">
        <v>6336.7606401600005</v>
      </c>
      <c r="Q30" s="19">
        <v>57893.021308939999</v>
      </c>
      <c r="S30" s="14"/>
    </row>
    <row r="31" spans="1:19" x14ac:dyDescent="0.35">
      <c r="A31" s="8" t="s">
        <v>70</v>
      </c>
      <c r="B31" s="8" t="s">
        <v>71</v>
      </c>
      <c r="C31" s="20" t="s">
        <v>72</v>
      </c>
      <c r="D31" s="20" t="s">
        <v>15</v>
      </c>
      <c r="E31" s="19">
        <v>74551.840021764699</v>
      </c>
      <c r="F31" s="19">
        <v>73545.027878698005</v>
      </c>
      <c r="G31" s="19">
        <v>74175.885543987286</v>
      </c>
      <c r="H31" s="19">
        <v>55731.121745137294</v>
      </c>
      <c r="I31" s="19">
        <v>37270.706929879241</v>
      </c>
      <c r="J31" s="19">
        <v>35559.45205417346</v>
      </c>
      <c r="K31" s="19">
        <v>43357.3545428</v>
      </c>
      <c r="L31" s="19">
        <v>59306.572825700001</v>
      </c>
      <c r="M31" s="19">
        <v>53168.885594390005</v>
      </c>
      <c r="N31" s="19">
        <v>51224.591361859995</v>
      </c>
      <c r="O31" s="19">
        <v>61576.652606790005</v>
      </c>
      <c r="P31" s="19">
        <v>73608.999312479995</v>
      </c>
      <c r="Q31" s="19">
        <v>693077.09041765984</v>
      </c>
      <c r="S31" s="14"/>
    </row>
    <row r="32" spans="1:19" x14ac:dyDescent="0.35">
      <c r="A32" s="8" t="s">
        <v>73</v>
      </c>
      <c r="B32" s="8" t="s">
        <v>74</v>
      </c>
      <c r="C32" s="20" t="s">
        <v>75</v>
      </c>
      <c r="D32" s="20" t="s">
        <v>15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S32" s="14"/>
    </row>
    <row r="33" spans="1:19" x14ac:dyDescent="0.35">
      <c r="A33" s="8" t="s">
        <v>76</v>
      </c>
      <c r="B33" s="8" t="s">
        <v>77</v>
      </c>
      <c r="C33" s="20" t="s">
        <v>78</v>
      </c>
      <c r="D33" s="20" t="s">
        <v>15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S33" s="14"/>
    </row>
    <row r="34" spans="1:19" x14ac:dyDescent="0.35">
      <c r="A34" s="8" t="s">
        <v>79</v>
      </c>
      <c r="B34" s="8" t="s">
        <v>80</v>
      </c>
      <c r="C34" s="20" t="s">
        <v>81</v>
      </c>
      <c r="D34" s="20" t="s">
        <v>15</v>
      </c>
      <c r="E34" s="19">
        <f t="shared" ref="E34:P34" si="7">E35+E36</f>
        <v>0</v>
      </c>
      <c r="F34" s="19">
        <f t="shared" si="7"/>
        <v>0</v>
      </c>
      <c r="G34" s="19">
        <f t="shared" si="7"/>
        <v>0</v>
      </c>
      <c r="H34" s="19">
        <f t="shared" si="7"/>
        <v>0</v>
      </c>
      <c r="I34" s="19">
        <f t="shared" si="7"/>
        <v>0</v>
      </c>
      <c r="J34" s="19">
        <f t="shared" si="7"/>
        <v>0</v>
      </c>
      <c r="K34" s="19">
        <f t="shared" si="7"/>
        <v>0</v>
      </c>
      <c r="L34" s="19">
        <f t="shared" si="7"/>
        <v>0</v>
      </c>
      <c r="M34" s="19">
        <f t="shared" si="7"/>
        <v>0</v>
      </c>
      <c r="N34" s="19">
        <f t="shared" si="7"/>
        <v>0</v>
      </c>
      <c r="O34" s="19">
        <f t="shared" si="7"/>
        <v>0</v>
      </c>
      <c r="P34" s="19">
        <f t="shared" si="7"/>
        <v>0</v>
      </c>
      <c r="Q34" s="19">
        <f t="shared" si="2"/>
        <v>0</v>
      </c>
      <c r="S34" s="14"/>
    </row>
    <row r="35" spans="1:19" x14ac:dyDescent="0.35">
      <c r="A35" s="8" t="s">
        <v>82</v>
      </c>
      <c r="B35" s="8" t="s">
        <v>83</v>
      </c>
      <c r="C35" s="21" t="s">
        <v>84</v>
      </c>
      <c r="D35" s="21" t="s">
        <v>15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S35" s="14"/>
    </row>
    <row r="36" spans="1:19" x14ac:dyDescent="0.35">
      <c r="A36" s="8" t="s">
        <v>85</v>
      </c>
      <c r="B36" s="8" t="s">
        <v>86</v>
      </c>
      <c r="C36" s="21" t="s">
        <v>87</v>
      </c>
      <c r="D36" s="21" t="s">
        <v>15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S36" s="14"/>
    </row>
    <row r="37" spans="1:19" x14ac:dyDescent="0.35">
      <c r="A37" s="8" t="s">
        <v>88</v>
      </c>
      <c r="B37" s="8" t="s">
        <v>89</v>
      </c>
      <c r="C37" s="20" t="s">
        <v>90</v>
      </c>
      <c r="D37" s="20" t="s">
        <v>15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S37" s="14"/>
    </row>
    <row r="38" spans="1:19" x14ac:dyDescent="0.35">
      <c r="A38" s="8" t="s">
        <v>91</v>
      </c>
      <c r="B38" s="15" t="s">
        <v>92</v>
      </c>
      <c r="C38" s="18" t="s">
        <v>93</v>
      </c>
      <c r="D38" s="18" t="s">
        <v>15</v>
      </c>
      <c r="E38" s="19">
        <f>E39+E40+E41+E42+E43+E44</f>
        <v>52126.356111699999</v>
      </c>
      <c r="F38" s="19">
        <f t="shared" ref="F38:O38" si="8">F39+F40+F41+F42+F43+F44</f>
        <v>32052.584058659999</v>
      </c>
      <c r="G38" s="19">
        <f t="shared" si="8"/>
        <v>31291.235214100001</v>
      </c>
      <c r="H38" s="19">
        <f t="shared" si="8"/>
        <v>19219.24671155</v>
      </c>
      <c r="I38" s="19">
        <f t="shared" si="8"/>
        <v>18322.668074960002</v>
      </c>
      <c r="J38" s="19">
        <f>J39+J40+J41+J42+J43+J44</f>
        <v>23884.199408960001</v>
      </c>
      <c r="K38" s="19">
        <f t="shared" si="8"/>
        <v>26343.262942119996</v>
      </c>
      <c r="L38" s="19">
        <f t="shared" si="8"/>
        <v>25532.135624479997</v>
      </c>
      <c r="M38" s="19">
        <f t="shared" si="8"/>
        <v>26132.248826219999</v>
      </c>
      <c r="N38" s="19">
        <f t="shared" si="8"/>
        <v>28626.267793079998</v>
      </c>
      <c r="O38" s="19">
        <f t="shared" si="8"/>
        <v>27864.22368571</v>
      </c>
      <c r="P38" s="19">
        <f>P39+P40+P41+P42+P43+P44</f>
        <v>42274.109598280003</v>
      </c>
      <c r="Q38" s="19">
        <f>SUM(E38:P38)</f>
        <v>353668.53804982</v>
      </c>
      <c r="S38" s="14"/>
    </row>
    <row r="39" spans="1:19" x14ac:dyDescent="0.35">
      <c r="A39" s="8" t="s">
        <v>94</v>
      </c>
      <c r="B39" s="8" t="s">
        <v>95</v>
      </c>
      <c r="C39" s="20" t="s">
        <v>96</v>
      </c>
      <c r="D39" s="20" t="s">
        <v>15</v>
      </c>
      <c r="E39" s="19">
        <v>12929.837375429999</v>
      </c>
      <c r="F39" s="19">
        <v>11705.190028770001</v>
      </c>
      <c r="G39" s="19">
        <v>11290.300549750002</v>
      </c>
      <c r="H39" s="19">
        <v>6493.07285039</v>
      </c>
      <c r="I39" s="19">
        <v>5824.8220186499993</v>
      </c>
      <c r="J39" s="19">
        <v>7976.4236853900002</v>
      </c>
      <c r="K39" s="19">
        <v>10757.115531879999</v>
      </c>
      <c r="L39" s="19">
        <v>11264.804394659999</v>
      </c>
      <c r="M39" s="19">
        <v>13942.72269035</v>
      </c>
      <c r="N39" s="19">
        <v>13437.07690314</v>
      </c>
      <c r="O39" s="19">
        <v>11949.774267860001</v>
      </c>
      <c r="P39" s="19">
        <v>19949.984514740001</v>
      </c>
      <c r="Q39" s="19">
        <v>137521.12481101</v>
      </c>
      <c r="S39" s="14"/>
    </row>
    <row r="40" spans="1:19" x14ac:dyDescent="0.35">
      <c r="A40" s="8" t="s">
        <v>97</v>
      </c>
      <c r="B40" s="8" t="s">
        <v>98</v>
      </c>
      <c r="C40" s="20" t="s">
        <v>99</v>
      </c>
      <c r="D40" s="20" t="s">
        <v>15</v>
      </c>
      <c r="E40" s="19">
        <v>441.67503825999995</v>
      </c>
      <c r="F40" s="19">
        <v>459.82483686000006</v>
      </c>
      <c r="G40" s="19">
        <v>436.10551997000005</v>
      </c>
      <c r="H40" s="19">
        <v>494.36947174000005</v>
      </c>
      <c r="I40" s="19">
        <v>411.60777711999998</v>
      </c>
      <c r="J40" s="19">
        <v>428.57099554000001</v>
      </c>
      <c r="K40" s="19">
        <v>422.83469870000005</v>
      </c>
      <c r="L40" s="19">
        <v>425.03542875000005</v>
      </c>
      <c r="M40" s="19">
        <v>448.98253279000005</v>
      </c>
      <c r="N40" s="19">
        <v>500.78187133000006</v>
      </c>
      <c r="O40" s="19">
        <v>489.37475548000003</v>
      </c>
      <c r="P40" s="19">
        <v>511.39554042999998</v>
      </c>
      <c r="Q40" s="19">
        <v>5470.5584669700002</v>
      </c>
      <c r="S40" s="14"/>
    </row>
    <row r="41" spans="1:19" x14ac:dyDescent="0.35">
      <c r="A41" s="8" t="s">
        <v>100</v>
      </c>
      <c r="B41" s="8" t="s">
        <v>101</v>
      </c>
      <c r="C41" s="20" t="s">
        <v>102</v>
      </c>
      <c r="D41" s="20" t="s">
        <v>15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S41" s="14"/>
    </row>
    <row r="42" spans="1:19" x14ac:dyDescent="0.35">
      <c r="A42" s="8" t="s">
        <v>103</v>
      </c>
      <c r="B42" s="8" t="s">
        <v>104</v>
      </c>
      <c r="C42" s="20" t="s">
        <v>105</v>
      </c>
      <c r="D42" s="20" t="s">
        <v>15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S42" s="14"/>
    </row>
    <row r="43" spans="1:19" x14ac:dyDescent="0.35">
      <c r="A43" s="8" t="s">
        <v>106</v>
      </c>
      <c r="B43" s="8" t="s">
        <v>107</v>
      </c>
      <c r="C43" s="20" t="s">
        <v>108</v>
      </c>
      <c r="D43" s="20" t="s">
        <v>15</v>
      </c>
      <c r="E43" s="19">
        <v>30355.16020699</v>
      </c>
      <c r="F43" s="19">
        <v>13305.41726384</v>
      </c>
      <c r="G43" s="19">
        <v>13518.377191469999</v>
      </c>
      <c r="H43" s="19">
        <v>10855.276416370001</v>
      </c>
      <c r="I43" s="19">
        <v>11579.85887245</v>
      </c>
      <c r="J43" s="19">
        <v>14900.76587548</v>
      </c>
      <c r="K43" s="19">
        <v>14387.000822239999</v>
      </c>
      <c r="L43" s="19">
        <v>13217.57312436</v>
      </c>
      <c r="M43" s="19">
        <v>10806.93707889</v>
      </c>
      <c r="N43" s="19">
        <v>13510.641558959998</v>
      </c>
      <c r="O43" s="19">
        <v>13700.677098290002</v>
      </c>
      <c r="P43" s="19">
        <v>19174.91921045</v>
      </c>
      <c r="Q43" s="19">
        <v>179312.60471978999</v>
      </c>
      <c r="S43" s="14"/>
    </row>
    <row r="44" spans="1:19" x14ac:dyDescent="0.35">
      <c r="A44" s="8" t="s">
        <v>109</v>
      </c>
      <c r="B44" s="8" t="s">
        <v>110</v>
      </c>
      <c r="C44" s="20" t="s">
        <v>111</v>
      </c>
      <c r="D44" s="20" t="s">
        <v>15</v>
      </c>
      <c r="E44" s="19">
        <v>8399.6834910199996</v>
      </c>
      <c r="F44" s="19">
        <v>6582.1519291900004</v>
      </c>
      <c r="G44" s="19">
        <v>6046.4519529099998</v>
      </c>
      <c r="H44" s="19">
        <v>1376.5279730499999</v>
      </c>
      <c r="I44" s="19">
        <v>506.37940674000004</v>
      </c>
      <c r="J44" s="19">
        <v>578.43885255000009</v>
      </c>
      <c r="K44" s="19">
        <v>776.31188930000008</v>
      </c>
      <c r="L44" s="19">
        <v>624.72267670999997</v>
      </c>
      <c r="M44" s="19">
        <v>933.60652419000007</v>
      </c>
      <c r="N44" s="19">
        <v>1177.7674596500001</v>
      </c>
      <c r="O44" s="19">
        <v>1724.3975640799999</v>
      </c>
      <c r="P44" s="19">
        <v>2637.8103326599999</v>
      </c>
      <c r="Q44" s="19">
        <v>31364.25005205</v>
      </c>
      <c r="S44" s="14"/>
    </row>
    <row r="45" spans="1:19" x14ac:dyDescent="0.35">
      <c r="A45" s="8" t="s">
        <v>112</v>
      </c>
      <c r="B45" s="15" t="s">
        <v>113</v>
      </c>
      <c r="C45" s="18" t="s">
        <v>114</v>
      </c>
      <c r="D45" s="18" t="s">
        <v>15</v>
      </c>
      <c r="E45" s="19">
        <v>3592.05597631</v>
      </c>
      <c r="F45" s="19">
        <v>4003.0197898900001</v>
      </c>
      <c r="G45" s="19">
        <v>3583.9885933399996</v>
      </c>
      <c r="H45" s="19">
        <v>2266.1973621000002</v>
      </c>
      <c r="I45" s="19">
        <v>3179.8393658700002</v>
      </c>
      <c r="J45" s="19">
        <v>2241.5001671700002</v>
      </c>
      <c r="K45" s="19">
        <v>3508.1018858300004</v>
      </c>
      <c r="L45" s="19">
        <v>2621.0778591900003</v>
      </c>
      <c r="M45" s="19">
        <v>2191.3723637900002</v>
      </c>
      <c r="N45" s="19">
        <v>3084.5176462099998</v>
      </c>
      <c r="O45" s="19">
        <v>4147.5009801100005</v>
      </c>
      <c r="P45" s="19">
        <v>5948.8379840299995</v>
      </c>
      <c r="Q45" s="19">
        <v>40368.009973840002</v>
      </c>
      <c r="S45" s="14"/>
    </row>
    <row r="46" spans="1:19" x14ac:dyDescent="0.35">
      <c r="A46" s="8" t="s">
        <v>115</v>
      </c>
      <c r="B46" s="15" t="s">
        <v>116</v>
      </c>
      <c r="C46" s="16" t="s">
        <v>117</v>
      </c>
      <c r="D46" s="16" t="s">
        <v>15</v>
      </c>
      <c r="E46" s="17">
        <v>38039.50126569</v>
      </c>
      <c r="F46" s="17">
        <v>36506.536855030005</v>
      </c>
      <c r="G46" s="17">
        <v>38763.38638009</v>
      </c>
      <c r="H46" s="17">
        <v>40489.747553909998</v>
      </c>
      <c r="I46" s="17">
        <v>37227.208105159996</v>
      </c>
      <c r="J46" s="17">
        <v>37193.845998239995</v>
      </c>
      <c r="K46" s="17">
        <v>35425.609718450003</v>
      </c>
      <c r="L46" s="17">
        <v>38252.86298138</v>
      </c>
      <c r="M46" s="17">
        <v>32237.929334110002</v>
      </c>
      <c r="N46" s="17">
        <v>35866.448638779999</v>
      </c>
      <c r="O46" s="17">
        <v>35643.57038479</v>
      </c>
      <c r="P46" s="17">
        <v>37524.153656719995</v>
      </c>
      <c r="Q46" s="19">
        <f>SUM(E46:P46)</f>
        <v>443170.80087235</v>
      </c>
      <c r="S46" s="14"/>
    </row>
    <row r="47" spans="1:19" x14ac:dyDescent="0.35">
      <c r="A47" s="8" t="s">
        <v>118</v>
      </c>
      <c r="B47" s="15" t="s">
        <v>119</v>
      </c>
      <c r="C47" s="16" t="s">
        <v>120</v>
      </c>
      <c r="D47" s="16" t="s">
        <v>15</v>
      </c>
      <c r="E47" s="19">
        <v>4012.4523735800049</v>
      </c>
      <c r="F47" s="19">
        <v>14422.658706540004</v>
      </c>
      <c r="G47" s="19">
        <v>20929.490773899997</v>
      </c>
      <c r="H47" s="19">
        <v>31890.558790949995</v>
      </c>
      <c r="I47" s="19">
        <v>106604.61894746003</v>
      </c>
      <c r="J47" s="19">
        <v>44499.56705197999</v>
      </c>
      <c r="K47" s="19">
        <v>22223.546400659994</v>
      </c>
      <c r="L47" s="19">
        <v>4424.4858102600183</v>
      </c>
      <c r="M47" s="19">
        <v>32173.878823020008</v>
      </c>
      <c r="N47" s="19">
        <v>2592.0409625499942</v>
      </c>
      <c r="O47" s="19">
        <v>29919.69738783998</v>
      </c>
      <c r="P47" s="19">
        <v>27403.392468249989</v>
      </c>
      <c r="Q47" s="19">
        <f>SUM(E47:P47)</f>
        <v>341096.38849698997</v>
      </c>
      <c r="S47" s="14"/>
    </row>
    <row r="48" spans="1:19" x14ac:dyDescent="0.35">
      <c r="A48" s="8" t="s">
        <v>121</v>
      </c>
      <c r="B48" s="15" t="s">
        <v>122</v>
      </c>
      <c r="C48" s="16" t="s">
        <v>123</v>
      </c>
      <c r="D48" s="16" t="s">
        <v>15</v>
      </c>
      <c r="E48" s="17">
        <v>24360.076213989531</v>
      </c>
      <c r="F48" s="17">
        <v>9681.5502144827478</v>
      </c>
      <c r="G48" s="17">
        <v>21407.915338647716</v>
      </c>
      <c r="H48" s="17">
        <v>9844.3053787531935</v>
      </c>
      <c r="I48" s="17">
        <v>6397.4287739716883</v>
      </c>
      <c r="J48" s="17">
        <v>7474.1955750051184</v>
      </c>
      <c r="K48" s="17">
        <v>7619.5626447100003</v>
      </c>
      <c r="L48" s="17">
        <v>6927.097541090001</v>
      </c>
      <c r="M48" s="17">
        <v>8562.3708280220017</v>
      </c>
      <c r="N48" s="17">
        <v>10634.5685858</v>
      </c>
      <c r="O48" s="17">
        <v>8640.899925478001</v>
      </c>
      <c r="P48" s="17">
        <v>7612.4054268899981</v>
      </c>
      <c r="Q48" s="17">
        <v>129162.37644683999</v>
      </c>
      <c r="S48" s="14"/>
    </row>
    <row r="49" spans="1:19" x14ac:dyDescent="0.35">
      <c r="A49" s="8" t="s">
        <v>124</v>
      </c>
      <c r="B49" s="15" t="s">
        <v>125</v>
      </c>
      <c r="C49" s="18" t="s">
        <v>126</v>
      </c>
      <c r="D49" s="18" t="s">
        <v>15</v>
      </c>
      <c r="E49" s="19">
        <f t="shared" ref="E49:P49" si="9">E50+E54+E55+E56+E57+E58</f>
        <v>0</v>
      </c>
      <c r="F49" s="19">
        <f t="shared" si="9"/>
        <v>0</v>
      </c>
      <c r="G49" s="19">
        <f t="shared" si="9"/>
        <v>0</v>
      </c>
      <c r="H49" s="19">
        <f t="shared" si="9"/>
        <v>0</v>
      </c>
      <c r="I49" s="19">
        <f t="shared" si="9"/>
        <v>0</v>
      </c>
      <c r="J49" s="19">
        <f t="shared" si="9"/>
        <v>0</v>
      </c>
      <c r="K49" s="19">
        <f t="shared" si="9"/>
        <v>0</v>
      </c>
      <c r="L49" s="19">
        <f t="shared" si="9"/>
        <v>0</v>
      </c>
      <c r="M49" s="19">
        <f t="shared" si="9"/>
        <v>0</v>
      </c>
      <c r="N49" s="19">
        <f t="shared" si="9"/>
        <v>0</v>
      </c>
      <c r="O49" s="19">
        <f t="shared" si="9"/>
        <v>0</v>
      </c>
      <c r="P49" s="19">
        <f t="shared" si="9"/>
        <v>0</v>
      </c>
      <c r="Q49" s="19">
        <f t="shared" si="2"/>
        <v>0</v>
      </c>
      <c r="S49" s="14"/>
    </row>
    <row r="50" spans="1:19" x14ac:dyDescent="0.35">
      <c r="A50" s="8" t="s">
        <v>127</v>
      </c>
      <c r="B50" s="8" t="s">
        <v>128</v>
      </c>
      <c r="C50" s="20" t="s">
        <v>129</v>
      </c>
      <c r="D50" s="20" t="s">
        <v>15</v>
      </c>
      <c r="E50" s="19">
        <f t="shared" ref="E50:P50" si="10">E51+E52+E53</f>
        <v>0</v>
      </c>
      <c r="F50" s="19">
        <f t="shared" si="10"/>
        <v>0</v>
      </c>
      <c r="G50" s="19">
        <f t="shared" si="10"/>
        <v>0</v>
      </c>
      <c r="H50" s="19">
        <f t="shared" si="10"/>
        <v>0</v>
      </c>
      <c r="I50" s="19">
        <f t="shared" si="10"/>
        <v>0</v>
      </c>
      <c r="J50" s="19">
        <f t="shared" si="10"/>
        <v>0</v>
      </c>
      <c r="K50" s="19">
        <f t="shared" si="10"/>
        <v>0</v>
      </c>
      <c r="L50" s="19">
        <f t="shared" si="10"/>
        <v>0</v>
      </c>
      <c r="M50" s="19">
        <f t="shared" si="10"/>
        <v>0</v>
      </c>
      <c r="N50" s="19">
        <f t="shared" si="10"/>
        <v>0</v>
      </c>
      <c r="O50" s="19">
        <f t="shared" si="10"/>
        <v>0</v>
      </c>
      <c r="P50" s="19">
        <f t="shared" si="10"/>
        <v>0</v>
      </c>
      <c r="Q50" s="19">
        <f t="shared" si="2"/>
        <v>0</v>
      </c>
      <c r="S50" s="14"/>
    </row>
    <row r="51" spans="1:19" x14ac:dyDescent="0.35">
      <c r="A51" s="8" t="s">
        <v>130</v>
      </c>
      <c r="B51" s="8" t="s">
        <v>131</v>
      </c>
      <c r="C51" s="21" t="s">
        <v>132</v>
      </c>
      <c r="D51" s="21" t="s">
        <v>15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v>0</v>
      </c>
      <c r="Q51" s="19">
        <v>0</v>
      </c>
      <c r="S51" s="14"/>
    </row>
    <row r="52" spans="1:19" x14ac:dyDescent="0.35">
      <c r="A52" s="8" t="s">
        <v>133</v>
      </c>
      <c r="B52" s="8" t="s">
        <v>134</v>
      </c>
      <c r="C52" s="21" t="s">
        <v>135</v>
      </c>
      <c r="D52" s="21" t="s">
        <v>15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  <c r="Q52" s="19">
        <v>0</v>
      </c>
      <c r="S52" s="14"/>
    </row>
    <row r="53" spans="1:19" x14ac:dyDescent="0.35">
      <c r="A53" s="8" t="s">
        <v>136</v>
      </c>
      <c r="B53" s="8" t="s">
        <v>137</v>
      </c>
      <c r="C53" s="21" t="s">
        <v>138</v>
      </c>
      <c r="D53" s="21" t="s">
        <v>15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S53" s="14"/>
    </row>
    <row r="54" spans="1:19" x14ac:dyDescent="0.35">
      <c r="A54" s="8" t="s">
        <v>139</v>
      </c>
      <c r="B54" s="8" t="s">
        <v>140</v>
      </c>
      <c r="C54" s="20" t="s">
        <v>141</v>
      </c>
      <c r="D54" s="20" t="s">
        <v>15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0</v>
      </c>
      <c r="Q54" s="19">
        <v>0</v>
      </c>
      <c r="S54" s="14"/>
    </row>
    <row r="55" spans="1:19" x14ac:dyDescent="0.35">
      <c r="A55" s="8" t="s">
        <v>142</v>
      </c>
      <c r="B55" s="8" t="s">
        <v>143</v>
      </c>
      <c r="C55" s="20" t="s">
        <v>144</v>
      </c>
      <c r="D55" s="20" t="s">
        <v>15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S55" s="14"/>
    </row>
    <row r="56" spans="1:19" x14ac:dyDescent="0.35">
      <c r="A56" s="8" t="s">
        <v>145</v>
      </c>
      <c r="B56" s="8" t="s">
        <v>146</v>
      </c>
      <c r="C56" s="20" t="s">
        <v>147</v>
      </c>
      <c r="D56" s="20" t="s">
        <v>15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S56" s="14"/>
    </row>
    <row r="57" spans="1:19" x14ac:dyDescent="0.35">
      <c r="A57" s="8" t="s">
        <v>148</v>
      </c>
      <c r="B57" s="8" t="s">
        <v>149</v>
      </c>
      <c r="C57" s="20" t="s">
        <v>150</v>
      </c>
      <c r="D57" s="20" t="s">
        <v>15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  <c r="S57" s="14"/>
    </row>
    <row r="58" spans="1:19" x14ac:dyDescent="0.35">
      <c r="A58" s="8" t="s">
        <v>151</v>
      </c>
      <c r="B58" s="8" t="s">
        <v>152</v>
      </c>
      <c r="C58" s="20" t="s">
        <v>153</v>
      </c>
      <c r="D58" s="20" t="s">
        <v>15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S58" s="14"/>
    </row>
    <row r="59" spans="1:19" x14ac:dyDescent="0.35">
      <c r="A59" s="8" t="s">
        <v>154</v>
      </c>
      <c r="B59" s="15" t="s">
        <v>155</v>
      </c>
      <c r="C59" s="18" t="s">
        <v>156</v>
      </c>
      <c r="D59" s="18" t="s">
        <v>15</v>
      </c>
      <c r="E59" s="19">
        <f t="shared" ref="E59:P59" si="11">E60+E61+E62+E63</f>
        <v>0</v>
      </c>
      <c r="F59" s="19">
        <f t="shared" si="11"/>
        <v>0</v>
      </c>
      <c r="G59" s="19">
        <f t="shared" si="11"/>
        <v>0</v>
      </c>
      <c r="H59" s="19">
        <f t="shared" si="11"/>
        <v>0</v>
      </c>
      <c r="I59" s="19">
        <f t="shared" si="11"/>
        <v>0</v>
      </c>
      <c r="J59" s="19">
        <f t="shared" si="11"/>
        <v>0</v>
      </c>
      <c r="K59" s="19">
        <f t="shared" si="11"/>
        <v>0</v>
      </c>
      <c r="L59" s="19">
        <f t="shared" si="11"/>
        <v>0</v>
      </c>
      <c r="M59" s="19">
        <f t="shared" si="11"/>
        <v>0</v>
      </c>
      <c r="N59" s="19">
        <f t="shared" si="11"/>
        <v>0</v>
      </c>
      <c r="O59" s="19">
        <f t="shared" si="11"/>
        <v>0</v>
      </c>
      <c r="P59" s="19">
        <f t="shared" si="11"/>
        <v>0</v>
      </c>
      <c r="Q59" s="19">
        <f t="shared" ref="Q59:Q68" si="12">SUM(E59:P59)</f>
        <v>0</v>
      </c>
      <c r="S59" s="14"/>
    </row>
    <row r="60" spans="1:19" x14ac:dyDescent="0.35">
      <c r="A60" s="8" t="s">
        <v>157</v>
      </c>
      <c r="B60" s="8" t="s">
        <v>158</v>
      </c>
      <c r="C60" s="20" t="s">
        <v>159</v>
      </c>
      <c r="D60" s="20" t="s">
        <v>15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  <c r="S60" s="14"/>
    </row>
    <row r="61" spans="1:19" x14ac:dyDescent="0.35">
      <c r="A61" s="8" t="s">
        <v>160</v>
      </c>
      <c r="B61" s="8" t="s">
        <v>161</v>
      </c>
      <c r="C61" s="20" t="s">
        <v>162</v>
      </c>
      <c r="D61" s="20" t="s">
        <v>15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S61" s="14"/>
    </row>
    <row r="62" spans="1:19" x14ac:dyDescent="0.35">
      <c r="A62" s="8" t="s">
        <v>163</v>
      </c>
      <c r="B62" s="8" t="s">
        <v>164</v>
      </c>
      <c r="C62" s="20" t="s">
        <v>165</v>
      </c>
      <c r="D62" s="20" t="s">
        <v>15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S62" s="14"/>
    </row>
    <row r="63" spans="1:19" x14ac:dyDescent="0.35">
      <c r="A63" s="8" t="s">
        <v>166</v>
      </c>
      <c r="B63" s="8" t="s">
        <v>167</v>
      </c>
      <c r="C63" s="20" t="s">
        <v>168</v>
      </c>
      <c r="D63" s="20" t="s">
        <v>15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S63" s="14"/>
    </row>
    <row r="64" spans="1:19" x14ac:dyDescent="0.35">
      <c r="A64" s="8" t="s">
        <v>169</v>
      </c>
      <c r="B64" s="15" t="s">
        <v>170</v>
      </c>
      <c r="C64" s="18" t="s">
        <v>171</v>
      </c>
      <c r="D64" s="18" t="s">
        <v>15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S64" s="14"/>
    </row>
    <row r="65" spans="1:19" x14ac:dyDescent="0.35">
      <c r="A65" s="8" t="s">
        <v>172</v>
      </c>
      <c r="B65" s="15" t="s">
        <v>173</v>
      </c>
      <c r="C65" s="18" t="s">
        <v>174</v>
      </c>
      <c r="D65" s="18" t="s">
        <v>15</v>
      </c>
      <c r="E65" s="19">
        <f t="shared" ref="E65:P65" si="13">E66</f>
        <v>0</v>
      </c>
      <c r="F65" s="19">
        <f t="shared" si="13"/>
        <v>0</v>
      </c>
      <c r="G65" s="19">
        <f t="shared" si="13"/>
        <v>0</v>
      </c>
      <c r="H65" s="19">
        <f t="shared" si="13"/>
        <v>0</v>
      </c>
      <c r="I65" s="19">
        <f t="shared" si="13"/>
        <v>0</v>
      </c>
      <c r="J65" s="19">
        <f t="shared" si="13"/>
        <v>0</v>
      </c>
      <c r="K65" s="19">
        <f t="shared" si="13"/>
        <v>0</v>
      </c>
      <c r="L65" s="19">
        <f t="shared" si="13"/>
        <v>0</v>
      </c>
      <c r="M65" s="19">
        <f t="shared" si="13"/>
        <v>0</v>
      </c>
      <c r="N65" s="19">
        <f t="shared" si="13"/>
        <v>0</v>
      </c>
      <c r="O65" s="19">
        <f t="shared" si="13"/>
        <v>0</v>
      </c>
      <c r="P65" s="19">
        <f t="shared" si="13"/>
        <v>0</v>
      </c>
      <c r="Q65" s="19">
        <f t="shared" si="12"/>
        <v>0</v>
      </c>
      <c r="S65" s="14"/>
    </row>
    <row r="66" spans="1:19" x14ac:dyDescent="0.35">
      <c r="A66" s="8" t="s">
        <v>175</v>
      </c>
      <c r="B66" s="8" t="s">
        <v>176</v>
      </c>
      <c r="C66" s="20" t="s">
        <v>177</v>
      </c>
      <c r="D66" s="20" t="s">
        <v>15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S66" s="14"/>
    </row>
    <row r="67" spans="1:19" ht="10.4" customHeight="1" x14ac:dyDescent="0.35">
      <c r="A67" s="8" t="s">
        <v>178</v>
      </c>
      <c r="B67" s="8" t="s">
        <v>179</v>
      </c>
      <c r="C67" s="20" t="s">
        <v>180</v>
      </c>
      <c r="D67" s="20" t="s">
        <v>15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S67" s="14"/>
    </row>
    <row r="68" spans="1:19" ht="38.25" customHeight="1" x14ac:dyDescent="0.35">
      <c r="A68" s="8" t="s">
        <v>181</v>
      </c>
      <c r="B68" s="15" t="s">
        <v>182</v>
      </c>
      <c r="C68" s="22" t="s">
        <v>183</v>
      </c>
      <c r="D68" s="18" t="s">
        <v>15</v>
      </c>
      <c r="E68" s="19">
        <f t="shared" ref="E68:P68" si="14">E69+E72</f>
        <v>0</v>
      </c>
      <c r="F68" s="19">
        <f t="shared" si="14"/>
        <v>0</v>
      </c>
      <c r="G68" s="19">
        <f t="shared" si="14"/>
        <v>0</v>
      </c>
      <c r="H68" s="19">
        <f t="shared" si="14"/>
        <v>0</v>
      </c>
      <c r="I68" s="19">
        <f t="shared" si="14"/>
        <v>0</v>
      </c>
      <c r="J68" s="19">
        <f t="shared" si="14"/>
        <v>0</v>
      </c>
      <c r="K68" s="19">
        <f t="shared" si="14"/>
        <v>0</v>
      </c>
      <c r="L68" s="19">
        <f t="shared" si="14"/>
        <v>0</v>
      </c>
      <c r="M68" s="19">
        <f t="shared" si="14"/>
        <v>0</v>
      </c>
      <c r="N68" s="19">
        <f t="shared" si="14"/>
        <v>0</v>
      </c>
      <c r="O68" s="19">
        <f t="shared" si="14"/>
        <v>0</v>
      </c>
      <c r="P68" s="19">
        <f t="shared" si="14"/>
        <v>0</v>
      </c>
      <c r="Q68" s="19">
        <f t="shared" si="12"/>
        <v>0</v>
      </c>
    </row>
    <row r="69" spans="1:19" ht="24" hidden="1" customHeight="1" x14ac:dyDescent="0.35">
      <c r="A69" s="8" t="s">
        <v>184</v>
      </c>
      <c r="B69" s="8" t="s">
        <v>185</v>
      </c>
      <c r="C69" s="20" t="s">
        <v>186</v>
      </c>
      <c r="D69" s="20" t="s">
        <v>15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>
        <v>0</v>
      </c>
    </row>
    <row r="70" spans="1:19" ht="9.75" hidden="1" customHeight="1" x14ac:dyDescent="0.35">
      <c r="A70" s="8" t="s">
        <v>187</v>
      </c>
      <c r="B70" s="8" t="s">
        <v>188</v>
      </c>
      <c r="C70" s="23" t="s">
        <v>189</v>
      </c>
      <c r="D70" s="23" t="s">
        <v>15</v>
      </c>
      <c r="E70" s="19" t="s">
        <v>190</v>
      </c>
      <c r="F70" s="19" t="s">
        <v>190</v>
      </c>
      <c r="G70" s="19" t="s">
        <v>190</v>
      </c>
      <c r="H70" s="19" t="s">
        <v>190</v>
      </c>
      <c r="I70" s="19" t="s">
        <v>190</v>
      </c>
      <c r="J70" s="19" t="s">
        <v>190</v>
      </c>
      <c r="K70" s="19" t="s">
        <v>190</v>
      </c>
      <c r="L70" s="19" t="s">
        <v>190</v>
      </c>
      <c r="M70" s="19" t="s">
        <v>190</v>
      </c>
      <c r="N70" s="19" t="s">
        <v>190</v>
      </c>
      <c r="O70" s="19" t="s">
        <v>190</v>
      </c>
      <c r="P70" s="19" t="s">
        <v>190</v>
      </c>
      <c r="Q70" s="19">
        <v>0</v>
      </c>
    </row>
    <row r="71" spans="1:19" ht="9.75" hidden="1" customHeight="1" x14ac:dyDescent="0.35">
      <c r="A71" s="8" t="s">
        <v>191</v>
      </c>
      <c r="B71" s="8" t="s">
        <v>192</v>
      </c>
      <c r="C71" s="21" t="s">
        <v>193</v>
      </c>
      <c r="D71" s="21" t="s">
        <v>15</v>
      </c>
      <c r="E71" s="19" t="s">
        <v>190</v>
      </c>
      <c r="F71" s="19" t="s">
        <v>190</v>
      </c>
      <c r="G71" s="19" t="s">
        <v>190</v>
      </c>
      <c r="H71" s="19" t="s">
        <v>190</v>
      </c>
      <c r="I71" s="19" t="s">
        <v>190</v>
      </c>
      <c r="J71" s="19" t="s">
        <v>190</v>
      </c>
      <c r="K71" s="19" t="s">
        <v>190</v>
      </c>
      <c r="L71" s="19" t="s">
        <v>190</v>
      </c>
      <c r="M71" s="19" t="s">
        <v>190</v>
      </c>
      <c r="N71" s="19" t="s">
        <v>190</v>
      </c>
      <c r="O71" s="19" t="s">
        <v>190</v>
      </c>
      <c r="P71" s="19" t="s">
        <v>190</v>
      </c>
      <c r="Q71" s="19">
        <v>0</v>
      </c>
    </row>
    <row r="72" spans="1:19" ht="3.75" customHeight="1" x14ac:dyDescent="0.35">
      <c r="A72" s="8" t="s">
        <v>194</v>
      </c>
      <c r="B72" s="9" t="s">
        <v>195</v>
      </c>
      <c r="C72" s="24" t="s">
        <v>196</v>
      </c>
      <c r="D72" s="24" t="s">
        <v>15</v>
      </c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>
        <v>0</v>
      </c>
    </row>
    <row r="73" spans="1:19" s="26" customFormat="1" ht="10.9" customHeight="1" x14ac:dyDescent="0.35">
      <c r="B73" s="27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4"/>
    </row>
    <row r="74" spans="1:19" s="26" customFormat="1" ht="10.9" customHeight="1" x14ac:dyDescent="0.35">
      <c r="B74" s="27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4"/>
    </row>
    <row r="75" spans="1:19" s="26" customFormat="1" ht="10.9" customHeight="1" x14ac:dyDescent="0.35">
      <c r="B75" s="27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4"/>
    </row>
    <row r="76" spans="1:19" s="26" customFormat="1" ht="10.9" customHeight="1" x14ac:dyDescent="0.35">
      <c r="B76" s="27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4"/>
    </row>
    <row r="77" spans="1:19" s="26" customFormat="1" ht="10.9" customHeight="1" x14ac:dyDescent="0.35">
      <c r="B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4"/>
    </row>
    <row r="78" spans="1:19" s="26" customFormat="1" ht="10.9" customHeight="1" x14ac:dyDescent="0.35">
      <c r="B78" s="27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4"/>
    </row>
    <row r="79" spans="1:19" s="26" customFormat="1" ht="10.9" customHeight="1" x14ac:dyDescent="0.35">
      <c r="B79" s="27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4"/>
    </row>
    <row r="80" spans="1:19" s="26" customFormat="1" ht="10.9" customHeight="1" x14ac:dyDescent="0.35">
      <c r="B80" s="27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4"/>
    </row>
    <row r="81" spans="2:18" s="26" customFormat="1" ht="10.9" customHeight="1" x14ac:dyDescent="0.35">
      <c r="B81" s="27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4"/>
    </row>
    <row r="82" spans="2:18" s="26" customFormat="1" ht="10.9" customHeight="1" x14ac:dyDescent="0.35">
      <c r="B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4"/>
    </row>
    <row r="83" spans="2:18" s="26" customFormat="1" ht="10.9" customHeight="1" x14ac:dyDescent="0.35">
      <c r="B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4"/>
    </row>
    <row r="84" spans="2:18" s="26" customFormat="1" ht="10.9" customHeight="1" x14ac:dyDescent="0.35">
      <c r="B84" s="27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4"/>
    </row>
    <row r="85" spans="2:18" s="26" customFormat="1" ht="10.9" customHeight="1" x14ac:dyDescent="0.35">
      <c r="B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4"/>
    </row>
    <row r="86" spans="2:18" s="26" customFormat="1" ht="10.9" customHeight="1" x14ac:dyDescent="0.35">
      <c r="B86" s="27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4"/>
    </row>
    <row r="87" spans="2:18" s="26" customFormat="1" ht="10.9" customHeight="1" x14ac:dyDescent="0.35">
      <c r="B87" s="27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4"/>
    </row>
    <row r="88" spans="2:18" s="26" customFormat="1" ht="10.9" customHeight="1" x14ac:dyDescent="0.35">
      <c r="B88" s="27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4"/>
    </row>
    <row r="89" spans="2:18" s="26" customFormat="1" ht="10.9" customHeight="1" x14ac:dyDescent="0.35">
      <c r="B89" s="27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4"/>
    </row>
    <row r="90" spans="2:18" s="26" customFormat="1" ht="10.9" customHeight="1" x14ac:dyDescent="0.35">
      <c r="B90" s="27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4"/>
    </row>
    <row r="91" spans="2:18" s="26" customFormat="1" ht="10.9" customHeight="1" x14ac:dyDescent="0.35">
      <c r="B91" s="27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4"/>
    </row>
    <row r="92" spans="2:18" s="26" customFormat="1" ht="10.9" customHeight="1" x14ac:dyDescent="0.35">
      <c r="B92" s="27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4"/>
    </row>
    <row r="93" spans="2:18" s="26" customFormat="1" ht="10.9" customHeight="1" x14ac:dyDescent="0.35">
      <c r="B93" s="27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4"/>
    </row>
    <row r="94" spans="2:18" s="26" customFormat="1" ht="10.9" customHeight="1" x14ac:dyDescent="0.35">
      <c r="B94" s="27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4"/>
    </row>
    <row r="95" spans="2:18" s="26" customFormat="1" ht="10.9" customHeight="1" x14ac:dyDescent="0.35">
      <c r="B95" s="27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4"/>
    </row>
    <row r="96" spans="2:18" s="26" customFormat="1" ht="10.9" customHeight="1" x14ac:dyDescent="0.35">
      <c r="B96" s="27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4"/>
    </row>
    <row r="97" spans="2:18" s="26" customFormat="1" ht="10.9" customHeight="1" x14ac:dyDescent="0.35">
      <c r="B97" s="27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4"/>
    </row>
    <row r="98" spans="2:18" s="26" customFormat="1" ht="10.9" customHeight="1" x14ac:dyDescent="0.35">
      <c r="B98" s="27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4"/>
    </row>
    <row r="99" spans="2:18" s="26" customFormat="1" ht="10.9" customHeight="1" x14ac:dyDescent="0.35">
      <c r="B99" s="27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4"/>
    </row>
    <row r="100" spans="2:18" s="26" customFormat="1" ht="10.9" customHeight="1" x14ac:dyDescent="0.35">
      <c r="B100" s="27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4"/>
    </row>
    <row r="101" spans="2:18" s="26" customFormat="1" ht="10.9" customHeight="1" x14ac:dyDescent="0.35">
      <c r="B101" s="27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4"/>
    </row>
    <row r="102" spans="2:18" s="26" customFormat="1" ht="10.9" customHeight="1" x14ac:dyDescent="0.35">
      <c r="B102" s="27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4"/>
    </row>
    <row r="103" spans="2:18" s="26" customFormat="1" ht="10.9" customHeight="1" x14ac:dyDescent="0.35">
      <c r="B103" s="27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4"/>
    </row>
    <row r="104" spans="2:18" s="26" customFormat="1" ht="10.9" customHeight="1" x14ac:dyDescent="0.35">
      <c r="B104" s="27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4"/>
    </row>
    <row r="105" spans="2:18" s="26" customFormat="1" ht="10.9" customHeight="1" x14ac:dyDescent="0.35">
      <c r="B105" s="27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4"/>
    </row>
    <row r="106" spans="2:18" s="26" customFormat="1" ht="10.9" customHeight="1" x14ac:dyDescent="0.35">
      <c r="B106" s="27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4"/>
    </row>
    <row r="107" spans="2:18" s="26" customFormat="1" ht="10.9" customHeight="1" x14ac:dyDescent="0.35">
      <c r="B107" s="27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4"/>
    </row>
    <row r="108" spans="2:18" s="26" customFormat="1" ht="10.9" customHeight="1" x14ac:dyDescent="0.35">
      <c r="B108" s="27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4"/>
    </row>
    <row r="109" spans="2:18" s="26" customFormat="1" ht="10.9" customHeight="1" x14ac:dyDescent="0.35">
      <c r="B109" s="27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4"/>
    </row>
    <row r="110" spans="2:18" s="26" customFormat="1" ht="10.9" customHeight="1" x14ac:dyDescent="0.35">
      <c r="B110" s="27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4"/>
    </row>
    <row r="111" spans="2:18" s="26" customFormat="1" ht="10.9" customHeight="1" x14ac:dyDescent="0.35">
      <c r="B111" s="27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4"/>
    </row>
    <row r="112" spans="2:18" s="26" customFormat="1" ht="10.9" customHeight="1" x14ac:dyDescent="0.35">
      <c r="B112" s="27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4"/>
    </row>
    <row r="113" spans="2:18" s="26" customFormat="1" ht="10.9" customHeight="1" x14ac:dyDescent="0.35">
      <c r="B113" s="27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4"/>
    </row>
    <row r="114" spans="2:18" s="26" customFormat="1" ht="10.9" customHeight="1" x14ac:dyDescent="0.35">
      <c r="B114" s="27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4"/>
    </row>
    <row r="115" spans="2:18" s="26" customFormat="1" ht="10.9" customHeight="1" x14ac:dyDescent="0.35">
      <c r="B115" s="27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4"/>
    </row>
    <row r="116" spans="2:18" s="26" customFormat="1" ht="10.9" customHeight="1" x14ac:dyDescent="0.35">
      <c r="B116" s="27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4"/>
    </row>
    <row r="117" spans="2:18" s="26" customFormat="1" ht="10.9" customHeight="1" x14ac:dyDescent="0.35">
      <c r="B117" s="27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4"/>
    </row>
    <row r="118" spans="2:18" s="26" customFormat="1" ht="10.9" customHeight="1" x14ac:dyDescent="0.35">
      <c r="B118" s="27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4"/>
    </row>
    <row r="119" spans="2:18" s="26" customFormat="1" ht="10.9" customHeight="1" x14ac:dyDescent="0.35">
      <c r="B119" s="27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4"/>
    </row>
    <row r="120" spans="2:18" s="26" customFormat="1" ht="10.9" customHeight="1" x14ac:dyDescent="0.35">
      <c r="B120" s="27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4"/>
    </row>
    <row r="121" spans="2:18" s="26" customFormat="1" ht="10.9" customHeight="1" x14ac:dyDescent="0.35">
      <c r="B121" s="27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4"/>
    </row>
    <row r="122" spans="2:18" s="26" customFormat="1" ht="10.9" customHeight="1" x14ac:dyDescent="0.35">
      <c r="B122" s="27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4"/>
    </row>
    <row r="123" spans="2:18" s="26" customFormat="1" ht="10.9" customHeight="1" x14ac:dyDescent="0.35">
      <c r="B123" s="27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4"/>
    </row>
    <row r="124" spans="2:18" s="26" customFormat="1" ht="10.9" customHeight="1" x14ac:dyDescent="0.35">
      <c r="B124" s="27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4"/>
    </row>
    <row r="125" spans="2:18" s="26" customFormat="1" ht="10.9" customHeight="1" x14ac:dyDescent="0.35">
      <c r="B125" s="27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4"/>
    </row>
    <row r="126" spans="2:18" s="26" customFormat="1" ht="10.9" customHeight="1" x14ac:dyDescent="0.35">
      <c r="B126" s="27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4"/>
    </row>
    <row r="127" spans="2:18" s="26" customFormat="1" ht="10.9" customHeight="1" x14ac:dyDescent="0.35">
      <c r="B127" s="27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4"/>
    </row>
    <row r="128" spans="2:18" s="26" customFormat="1" ht="10.9" customHeight="1" x14ac:dyDescent="0.35">
      <c r="B128" s="27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4"/>
    </row>
    <row r="129" spans="2:18" s="26" customFormat="1" ht="10.9" customHeight="1" x14ac:dyDescent="0.35">
      <c r="B129" s="27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4"/>
    </row>
    <row r="130" spans="2:18" s="26" customFormat="1" ht="10.9" customHeight="1" x14ac:dyDescent="0.35">
      <c r="B130" s="27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4"/>
    </row>
    <row r="131" spans="2:18" s="26" customFormat="1" ht="10.9" customHeight="1" x14ac:dyDescent="0.35">
      <c r="B131" s="27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4"/>
    </row>
    <row r="132" spans="2:18" s="26" customFormat="1" ht="10.9" customHeight="1" x14ac:dyDescent="0.35">
      <c r="B132" s="27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4"/>
    </row>
    <row r="133" spans="2:18" s="26" customFormat="1" ht="10.9" customHeight="1" x14ac:dyDescent="0.35">
      <c r="B133" s="27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4"/>
    </row>
    <row r="134" spans="2:18" s="26" customFormat="1" ht="10.9" customHeight="1" x14ac:dyDescent="0.35">
      <c r="B134" s="27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4"/>
    </row>
    <row r="135" spans="2:18" s="26" customFormat="1" ht="10.9" customHeight="1" x14ac:dyDescent="0.35">
      <c r="B135" s="27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4"/>
    </row>
    <row r="136" spans="2:18" s="26" customFormat="1" ht="10.9" customHeight="1" x14ac:dyDescent="0.35">
      <c r="B136" s="27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4"/>
    </row>
    <row r="137" spans="2:18" s="26" customFormat="1" ht="10.9" customHeight="1" x14ac:dyDescent="0.35">
      <c r="B137" s="27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4"/>
    </row>
    <row r="138" spans="2:18" s="26" customFormat="1" ht="10.9" customHeight="1" x14ac:dyDescent="0.35">
      <c r="B138" s="27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4"/>
    </row>
    <row r="139" spans="2:18" s="26" customFormat="1" ht="10.9" customHeight="1" x14ac:dyDescent="0.35">
      <c r="B139" s="27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4"/>
    </row>
    <row r="140" spans="2:18" s="26" customFormat="1" ht="10.9" customHeight="1" x14ac:dyDescent="0.35">
      <c r="B140" s="27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4"/>
    </row>
    <row r="141" spans="2:18" s="26" customFormat="1" ht="10.9" customHeight="1" x14ac:dyDescent="0.35">
      <c r="B141" s="27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4"/>
    </row>
    <row r="142" spans="2:18" s="26" customFormat="1" ht="10.9" customHeight="1" x14ac:dyDescent="0.35">
      <c r="B142" s="27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4"/>
    </row>
    <row r="143" spans="2:18" s="26" customFormat="1" ht="10.9" customHeight="1" x14ac:dyDescent="0.35">
      <c r="B143" s="27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4"/>
    </row>
    <row r="144" spans="2:18" s="26" customFormat="1" ht="10.9" customHeight="1" x14ac:dyDescent="0.35">
      <c r="B144" s="27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4"/>
    </row>
    <row r="145" spans="2:18" s="26" customFormat="1" ht="10.9" customHeight="1" x14ac:dyDescent="0.35">
      <c r="B145" s="27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4"/>
    </row>
    <row r="146" spans="2:18" s="26" customFormat="1" ht="10.9" customHeight="1" x14ac:dyDescent="0.35">
      <c r="B146" s="27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4"/>
    </row>
    <row r="147" spans="2:18" s="26" customFormat="1" ht="10.9" customHeight="1" x14ac:dyDescent="0.35">
      <c r="B147" s="27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4"/>
    </row>
    <row r="148" spans="2:18" s="26" customFormat="1" ht="10.9" customHeight="1" x14ac:dyDescent="0.35">
      <c r="B148" s="27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4"/>
    </row>
    <row r="149" spans="2:18" s="26" customFormat="1" ht="10.9" customHeight="1" x14ac:dyDescent="0.35">
      <c r="B149" s="27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4"/>
    </row>
    <row r="150" spans="2:18" s="26" customFormat="1" ht="10.9" customHeight="1" x14ac:dyDescent="0.35">
      <c r="B150" s="27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4"/>
    </row>
    <row r="151" spans="2:18" s="26" customFormat="1" ht="10.9" customHeight="1" x14ac:dyDescent="0.35">
      <c r="B151" s="27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4"/>
    </row>
    <row r="152" spans="2:18" s="26" customFormat="1" ht="10.9" customHeight="1" x14ac:dyDescent="0.35">
      <c r="B152" s="27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4"/>
    </row>
    <row r="153" spans="2:18" s="26" customFormat="1" ht="10.9" customHeight="1" x14ac:dyDescent="0.35">
      <c r="B153" s="27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4"/>
    </row>
    <row r="154" spans="2:18" s="26" customFormat="1" ht="10.9" customHeight="1" x14ac:dyDescent="0.35">
      <c r="B154" s="27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4"/>
    </row>
    <row r="155" spans="2:18" s="26" customFormat="1" ht="10.9" customHeight="1" x14ac:dyDescent="0.35">
      <c r="B155" s="27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4"/>
    </row>
    <row r="156" spans="2:18" s="26" customFormat="1" ht="10.9" customHeight="1" x14ac:dyDescent="0.35">
      <c r="B156" s="27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4"/>
    </row>
    <row r="157" spans="2:18" s="26" customFormat="1" ht="10.9" customHeight="1" x14ac:dyDescent="0.35">
      <c r="B157" s="27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4"/>
    </row>
    <row r="158" spans="2:18" s="26" customFormat="1" ht="10.9" customHeight="1" x14ac:dyDescent="0.35">
      <c r="B158" s="27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4"/>
    </row>
    <row r="159" spans="2:18" s="26" customFormat="1" ht="10.9" customHeight="1" x14ac:dyDescent="0.35">
      <c r="B159" s="27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4"/>
    </row>
    <row r="160" spans="2:18" s="26" customFormat="1" ht="10.9" customHeight="1" x14ac:dyDescent="0.35">
      <c r="B160" s="27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4"/>
    </row>
    <row r="161" spans="2:18" s="26" customFormat="1" ht="10.9" customHeight="1" x14ac:dyDescent="0.35">
      <c r="B161" s="27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4"/>
    </row>
    <row r="162" spans="2:18" s="26" customFormat="1" ht="10.9" customHeight="1" x14ac:dyDescent="0.35">
      <c r="B162" s="27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4"/>
    </row>
    <row r="163" spans="2:18" s="26" customFormat="1" ht="10.9" customHeight="1" x14ac:dyDescent="0.35">
      <c r="B163" s="27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4"/>
    </row>
    <row r="164" spans="2:18" s="26" customFormat="1" ht="10.9" customHeight="1" x14ac:dyDescent="0.35">
      <c r="B164" s="27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4"/>
    </row>
    <row r="165" spans="2:18" s="26" customFormat="1" ht="10.9" customHeight="1" x14ac:dyDescent="0.35">
      <c r="B165" s="27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4"/>
    </row>
    <row r="166" spans="2:18" s="26" customFormat="1" ht="10.9" customHeight="1" x14ac:dyDescent="0.35">
      <c r="B166" s="27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4"/>
    </row>
    <row r="167" spans="2:18" s="26" customFormat="1" ht="10.9" customHeight="1" x14ac:dyDescent="0.35">
      <c r="B167" s="27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4"/>
    </row>
    <row r="168" spans="2:18" s="26" customFormat="1" ht="10.9" customHeight="1" x14ac:dyDescent="0.35">
      <c r="B168" s="27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4"/>
    </row>
    <row r="169" spans="2:18" s="26" customFormat="1" ht="10.9" customHeight="1" x14ac:dyDescent="0.35">
      <c r="B169" s="27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4"/>
    </row>
    <row r="170" spans="2:18" s="26" customFormat="1" ht="10.9" customHeight="1" x14ac:dyDescent="0.35">
      <c r="B170" s="27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4"/>
    </row>
    <row r="171" spans="2:18" s="26" customFormat="1" ht="10.9" customHeight="1" x14ac:dyDescent="0.35">
      <c r="B171" s="27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4"/>
    </row>
    <row r="172" spans="2:18" s="26" customFormat="1" ht="10.9" customHeight="1" x14ac:dyDescent="0.35">
      <c r="B172" s="27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4"/>
    </row>
    <row r="173" spans="2:18" s="26" customFormat="1" ht="10.9" customHeight="1" x14ac:dyDescent="0.35">
      <c r="B173" s="27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4"/>
    </row>
    <row r="174" spans="2:18" s="26" customFormat="1" ht="10.9" customHeight="1" x14ac:dyDescent="0.35">
      <c r="B174" s="27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4"/>
    </row>
    <row r="175" spans="2:18" s="26" customFormat="1" ht="10.9" customHeight="1" x14ac:dyDescent="0.35">
      <c r="B175" s="27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4"/>
    </row>
    <row r="176" spans="2:18" s="26" customFormat="1" ht="10.9" customHeight="1" x14ac:dyDescent="0.35">
      <c r="B176" s="27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4"/>
    </row>
    <row r="177" spans="2:18" s="26" customFormat="1" ht="10.9" customHeight="1" x14ac:dyDescent="0.35">
      <c r="B177" s="27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4"/>
    </row>
    <row r="178" spans="2:18" s="26" customFormat="1" ht="10.9" customHeight="1" x14ac:dyDescent="0.35">
      <c r="B178" s="27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4"/>
    </row>
    <row r="179" spans="2:18" s="26" customFormat="1" ht="10.9" customHeight="1" x14ac:dyDescent="0.35">
      <c r="B179" s="27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4"/>
    </row>
    <row r="180" spans="2:18" s="26" customFormat="1" ht="10.9" customHeight="1" x14ac:dyDescent="0.35">
      <c r="B180" s="27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4"/>
    </row>
    <row r="181" spans="2:18" s="26" customFormat="1" ht="10.9" customHeight="1" x14ac:dyDescent="0.35">
      <c r="B181" s="27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4"/>
    </row>
    <row r="182" spans="2:18" s="26" customFormat="1" ht="10.9" customHeight="1" x14ac:dyDescent="0.35">
      <c r="B182" s="27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4"/>
    </row>
    <row r="183" spans="2:18" s="26" customFormat="1" ht="10.9" customHeight="1" x14ac:dyDescent="0.35">
      <c r="B183" s="27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4"/>
    </row>
    <row r="184" spans="2:18" s="26" customFormat="1" ht="10.9" customHeight="1" x14ac:dyDescent="0.35">
      <c r="B184" s="27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4"/>
    </row>
    <row r="185" spans="2:18" s="26" customFormat="1" ht="10.9" customHeight="1" x14ac:dyDescent="0.35">
      <c r="B185" s="27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4"/>
    </row>
    <row r="186" spans="2:18" s="26" customFormat="1" ht="10.9" customHeight="1" x14ac:dyDescent="0.35">
      <c r="B186" s="27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4"/>
    </row>
    <row r="187" spans="2:18" s="26" customFormat="1" ht="10.9" customHeight="1" x14ac:dyDescent="0.35">
      <c r="B187" s="27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4"/>
    </row>
    <row r="188" spans="2:18" s="26" customFormat="1" ht="10.9" customHeight="1" x14ac:dyDescent="0.35">
      <c r="B188" s="27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4"/>
    </row>
    <row r="189" spans="2:18" s="26" customFormat="1" ht="10.9" customHeight="1" x14ac:dyDescent="0.35">
      <c r="B189" s="27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4"/>
    </row>
    <row r="190" spans="2:18" s="26" customFormat="1" ht="10.9" customHeight="1" x14ac:dyDescent="0.35">
      <c r="B190" s="27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4"/>
    </row>
    <row r="191" spans="2:18" s="26" customFormat="1" ht="10.9" customHeight="1" x14ac:dyDescent="0.35">
      <c r="B191" s="27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4"/>
    </row>
    <row r="192" spans="2:18" s="26" customFormat="1" ht="10.9" customHeight="1" x14ac:dyDescent="0.35">
      <c r="B192" s="27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4"/>
    </row>
    <row r="193" spans="2:18" s="26" customFormat="1" ht="10.9" customHeight="1" x14ac:dyDescent="0.35">
      <c r="B193" s="27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4"/>
    </row>
    <row r="194" spans="2:18" s="26" customFormat="1" ht="10.9" customHeight="1" x14ac:dyDescent="0.35">
      <c r="B194" s="27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4"/>
    </row>
    <row r="195" spans="2:18" s="26" customFormat="1" ht="10.9" customHeight="1" x14ac:dyDescent="0.35">
      <c r="B195" s="27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4"/>
    </row>
    <row r="196" spans="2:18" s="26" customFormat="1" ht="10.9" customHeight="1" x14ac:dyDescent="0.35">
      <c r="B196" s="27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4"/>
    </row>
    <row r="197" spans="2:18" s="26" customFormat="1" ht="10.9" customHeight="1" x14ac:dyDescent="0.35">
      <c r="B197" s="27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4"/>
    </row>
    <row r="198" spans="2:18" s="26" customFormat="1" ht="10.9" customHeight="1" x14ac:dyDescent="0.35">
      <c r="B198" s="27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4"/>
    </row>
    <row r="199" spans="2:18" s="26" customFormat="1" ht="10.9" customHeight="1" x14ac:dyDescent="0.35">
      <c r="B199" s="27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4"/>
    </row>
    <row r="200" spans="2:18" s="26" customFormat="1" ht="10.9" customHeight="1" x14ac:dyDescent="0.35">
      <c r="B200" s="27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4"/>
    </row>
    <row r="201" spans="2:18" s="26" customFormat="1" ht="10.9" customHeight="1" x14ac:dyDescent="0.35">
      <c r="B201" s="27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4"/>
    </row>
    <row r="202" spans="2:18" s="26" customFormat="1" ht="10.9" customHeight="1" x14ac:dyDescent="0.35">
      <c r="B202" s="27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4"/>
    </row>
    <row r="203" spans="2:18" s="26" customFormat="1" ht="10.9" customHeight="1" x14ac:dyDescent="0.35">
      <c r="B203" s="27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4"/>
    </row>
    <row r="204" spans="2:18" s="26" customFormat="1" ht="10.9" customHeight="1" x14ac:dyDescent="0.35">
      <c r="B204" s="27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4"/>
    </row>
    <row r="205" spans="2:18" s="26" customFormat="1" ht="10.9" customHeight="1" x14ac:dyDescent="0.35">
      <c r="B205" s="27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4"/>
    </row>
    <row r="206" spans="2:18" s="26" customFormat="1" ht="10.9" customHeight="1" x14ac:dyDescent="0.35">
      <c r="B206" s="27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4"/>
    </row>
    <row r="207" spans="2:18" s="26" customFormat="1" ht="10.9" customHeight="1" x14ac:dyDescent="0.35">
      <c r="B207" s="27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4"/>
    </row>
    <row r="208" spans="2:18" s="26" customFormat="1" ht="10.9" customHeight="1" x14ac:dyDescent="0.35">
      <c r="B208" s="27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4"/>
    </row>
    <row r="209" spans="2:18" s="26" customFormat="1" ht="10.9" customHeight="1" x14ac:dyDescent="0.35">
      <c r="B209" s="27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4"/>
    </row>
    <row r="210" spans="2:18" s="26" customFormat="1" ht="10.9" customHeight="1" x14ac:dyDescent="0.35">
      <c r="B210" s="27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4"/>
    </row>
    <row r="211" spans="2:18" s="26" customFormat="1" ht="10.9" customHeight="1" x14ac:dyDescent="0.35">
      <c r="B211" s="27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4"/>
    </row>
    <row r="212" spans="2:18" s="26" customFormat="1" ht="10.9" customHeight="1" x14ac:dyDescent="0.35">
      <c r="B212" s="27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4"/>
    </row>
    <row r="213" spans="2:18" s="26" customFormat="1" ht="10.9" customHeight="1" x14ac:dyDescent="0.35">
      <c r="B213" s="27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4"/>
    </row>
    <row r="214" spans="2:18" s="26" customFormat="1" ht="10.9" customHeight="1" x14ac:dyDescent="0.35">
      <c r="B214" s="27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4"/>
    </row>
    <row r="215" spans="2:18" s="26" customFormat="1" ht="10.9" customHeight="1" x14ac:dyDescent="0.35">
      <c r="B215" s="27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4"/>
    </row>
    <row r="216" spans="2:18" s="26" customFormat="1" ht="10.9" customHeight="1" x14ac:dyDescent="0.35">
      <c r="B216" s="27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4"/>
    </row>
  </sheetData>
  <mergeCells count="14">
    <mergeCell ref="Q7:Q11"/>
    <mergeCell ref="B8:C9"/>
    <mergeCell ref="K7:K11"/>
    <mergeCell ref="L7:L11"/>
    <mergeCell ref="M7:M11"/>
    <mergeCell ref="N7:N11"/>
    <mergeCell ref="O7:O11"/>
    <mergeCell ref="P7:P11"/>
    <mergeCell ref="E7:E11"/>
    <mergeCell ref="F7:F11"/>
    <mergeCell ref="G7:G11"/>
    <mergeCell ref="H7:H11"/>
    <mergeCell ref="I7:I11"/>
    <mergeCell ref="J7:J1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AFDD3-BFBF-4B21-BEBF-8A8130F4A62F}">
  <dimension ref="A3:Q77"/>
  <sheetViews>
    <sheetView showGridLines="0" topLeftCell="B1" workbookViewId="0">
      <pane xSplit="3" ySplit="11" topLeftCell="P47" activePane="bottomRight" state="frozen"/>
      <selection activeCell="C7" sqref="C7"/>
      <selection pane="topRight" activeCell="C7" sqref="C7"/>
      <selection pane="bottomLeft" activeCell="C7" sqref="C7"/>
      <selection pane="bottomRight" activeCell="Q38" sqref="Q38"/>
    </sheetView>
  </sheetViews>
  <sheetFormatPr baseColWidth="10" defaultColWidth="9.1796875" defaultRowHeight="14.5" x14ac:dyDescent="0.35"/>
  <cols>
    <col min="1" max="1" width="9.1796875" style="1" hidden="1" customWidth="1"/>
    <col min="2" max="2" width="7.26953125" style="29" customWidth="1"/>
    <col min="3" max="3" width="37.7265625" style="1" customWidth="1"/>
    <col min="4" max="4" width="2.81640625" style="1" customWidth="1"/>
    <col min="5" max="6" width="9.1796875" style="1"/>
    <col min="7" max="7" width="10.54296875" style="1" bestFit="1" customWidth="1"/>
    <col min="8" max="8" width="10.1796875" style="1" bestFit="1" customWidth="1"/>
    <col min="9" max="10" width="11.453125" style="1" bestFit="1" customWidth="1"/>
    <col min="11" max="12" width="9.1796875" style="1"/>
    <col min="13" max="13" width="11.1796875" style="1" customWidth="1"/>
    <col min="14" max="14" width="9.1796875" style="1"/>
    <col min="15" max="15" width="11.453125" style="1" customWidth="1"/>
    <col min="16" max="17" width="11.26953125" style="1" customWidth="1"/>
    <col min="18" max="16384" width="9.1796875" style="1"/>
  </cols>
  <sheetData>
    <row r="3" spans="1:17" x14ac:dyDescent="0.35">
      <c r="I3" s="56">
        <v>215734.87098271013</v>
      </c>
      <c r="J3" s="56"/>
    </row>
    <row r="4" spans="1:17" ht="16" x14ac:dyDescent="0.45">
      <c r="B4" s="2"/>
      <c r="C4" s="80" t="s">
        <v>366</v>
      </c>
      <c r="D4" s="3"/>
    </row>
    <row r="5" spans="1:17" ht="16" x14ac:dyDescent="0.45">
      <c r="B5" s="2"/>
      <c r="C5" s="80" t="s">
        <v>367</v>
      </c>
      <c r="D5" s="3"/>
    </row>
    <row r="6" spans="1:17" ht="16" x14ac:dyDescent="0.45">
      <c r="B6" s="2"/>
      <c r="C6" s="80" t="s">
        <v>378</v>
      </c>
      <c r="D6" s="5"/>
    </row>
    <row r="7" spans="1:17" ht="15" customHeight="1" x14ac:dyDescent="0.45">
      <c r="A7" s="31"/>
      <c r="B7" s="87"/>
      <c r="C7" s="88"/>
      <c r="D7" s="89"/>
      <c r="E7" s="111" t="s">
        <v>0</v>
      </c>
      <c r="F7" s="111" t="s">
        <v>1</v>
      </c>
      <c r="G7" s="111" t="s">
        <v>2</v>
      </c>
      <c r="H7" s="111" t="s">
        <v>3</v>
      </c>
      <c r="I7" s="111" t="s">
        <v>4</v>
      </c>
      <c r="J7" s="111" t="s">
        <v>5</v>
      </c>
      <c r="K7" s="111" t="s">
        <v>6</v>
      </c>
      <c r="L7" s="111" t="s">
        <v>7</v>
      </c>
      <c r="M7" s="111" t="s">
        <v>8</v>
      </c>
      <c r="N7" s="111" t="s">
        <v>9</v>
      </c>
      <c r="O7" s="111" t="s">
        <v>10</v>
      </c>
      <c r="P7" s="108" t="s">
        <v>11</v>
      </c>
      <c r="Q7" s="108" t="s">
        <v>369</v>
      </c>
    </row>
    <row r="8" spans="1:17" ht="15" customHeight="1" x14ac:dyDescent="0.35">
      <c r="A8" s="32"/>
      <c r="B8" s="103" t="s">
        <v>370</v>
      </c>
      <c r="C8" s="104"/>
      <c r="D8" s="90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09"/>
      <c r="Q8" s="109"/>
    </row>
    <row r="9" spans="1:17" ht="8.25" customHeight="1" x14ac:dyDescent="0.35">
      <c r="A9" s="32"/>
      <c r="B9" s="103"/>
      <c r="C9" s="104"/>
      <c r="D9" s="90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09"/>
      <c r="Q9" s="109"/>
    </row>
    <row r="10" spans="1:17" ht="8.25" customHeight="1" x14ac:dyDescent="0.35">
      <c r="A10" s="32"/>
      <c r="B10" s="97"/>
      <c r="C10" s="98"/>
      <c r="D10" s="90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09"/>
      <c r="Q10" s="109"/>
    </row>
    <row r="11" spans="1:17" ht="15" hidden="1" customHeight="1" x14ac:dyDescent="0.35">
      <c r="A11" s="9"/>
      <c r="B11" s="94"/>
      <c r="C11" s="96"/>
      <c r="D11" s="96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0"/>
      <c r="Q11" s="110"/>
    </row>
    <row r="12" spans="1:17" s="36" customFormat="1" x14ac:dyDescent="0.35">
      <c r="A12" s="15" t="s">
        <v>197</v>
      </c>
      <c r="B12" s="33" t="s">
        <v>198</v>
      </c>
      <c r="C12" s="34" t="s">
        <v>199</v>
      </c>
      <c r="D12" s="34" t="s">
        <v>15</v>
      </c>
      <c r="E12" s="35">
        <f t="shared" ref="E12:P12" si="0">E13+E18+E19+E20+E24+E28+E38+E42</f>
        <v>638274.17591184739</v>
      </c>
      <c r="F12" s="35">
        <f t="shared" si="0"/>
        <v>599258.4707741579</v>
      </c>
      <c r="G12" s="35">
        <f t="shared" si="0"/>
        <v>736424.05106214434</v>
      </c>
      <c r="H12" s="35">
        <f t="shared" si="0"/>
        <v>589598.33474091976</v>
      </c>
      <c r="I12" s="35">
        <f t="shared" si="0"/>
        <v>629696.72505305894</v>
      </c>
      <c r="J12" s="35">
        <f t="shared" si="0"/>
        <v>652432.38444323186</v>
      </c>
      <c r="K12" s="35">
        <f t="shared" si="0"/>
        <v>617966.22416535008</v>
      </c>
      <c r="L12" s="35">
        <f t="shared" si="0"/>
        <v>706971.9603120198</v>
      </c>
      <c r="M12" s="35">
        <f t="shared" si="0"/>
        <v>762199.70164638001</v>
      </c>
      <c r="N12" s="35">
        <f t="shared" si="0"/>
        <v>569834.81727102969</v>
      </c>
      <c r="O12" s="35">
        <f t="shared" si="0"/>
        <v>592415.0240870401</v>
      </c>
      <c r="P12" s="35">
        <f t="shared" si="0"/>
        <v>947100.51718702062</v>
      </c>
      <c r="Q12" s="35">
        <f t="shared" ref="Q12:Q52" si="1">SUM(E12:P12)</f>
        <v>8042172.386654201</v>
      </c>
    </row>
    <row r="13" spans="1:17" x14ac:dyDescent="0.35">
      <c r="A13" s="8" t="s">
        <v>200</v>
      </c>
      <c r="B13" s="15" t="s">
        <v>201</v>
      </c>
      <c r="C13" s="16" t="s">
        <v>202</v>
      </c>
      <c r="D13" s="7" t="s">
        <v>15</v>
      </c>
      <c r="E13" s="17">
        <f t="shared" ref="E13:P13" si="2">E14+E15</f>
        <v>328652.01934062206</v>
      </c>
      <c r="F13" s="17">
        <f t="shared" si="2"/>
        <v>208362.95531238889</v>
      </c>
      <c r="G13" s="17">
        <f t="shared" si="2"/>
        <v>193141.72358321352</v>
      </c>
      <c r="H13" s="17">
        <f t="shared" si="2"/>
        <v>190125.48558895016</v>
      </c>
      <c r="I13" s="17">
        <f t="shared" si="2"/>
        <v>188705.80917297362</v>
      </c>
      <c r="J13" s="17">
        <f t="shared" si="2"/>
        <v>189694.874023932</v>
      </c>
      <c r="K13" s="17">
        <f t="shared" si="2"/>
        <v>192639.38438902548</v>
      </c>
      <c r="L13" s="17">
        <f t="shared" si="2"/>
        <v>189802.69413302018</v>
      </c>
      <c r="M13" s="17">
        <f t="shared" si="2"/>
        <v>192085.11496138293</v>
      </c>
      <c r="N13" s="17">
        <f t="shared" si="2"/>
        <v>189219.01079574047</v>
      </c>
      <c r="O13" s="17">
        <f t="shared" si="2"/>
        <v>192585.29064481039</v>
      </c>
      <c r="P13" s="17">
        <f t="shared" si="2"/>
        <v>361953.2569936915</v>
      </c>
      <c r="Q13" s="17">
        <f t="shared" si="1"/>
        <v>2616967.6189397513</v>
      </c>
    </row>
    <row r="14" spans="1:17" x14ac:dyDescent="0.35">
      <c r="A14" s="8" t="s">
        <v>203</v>
      </c>
      <c r="B14" s="8" t="s">
        <v>204</v>
      </c>
      <c r="C14" s="37" t="s">
        <v>205</v>
      </c>
      <c r="D14" s="7" t="s">
        <v>15</v>
      </c>
      <c r="E14" s="19">
        <v>298164.72538412007</v>
      </c>
      <c r="F14" s="19">
        <v>148493.09823841494</v>
      </c>
      <c r="G14" s="19">
        <v>155084.75042339499</v>
      </c>
      <c r="H14" s="19">
        <v>157005.33713225662</v>
      </c>
      <c r="I14" s="19">
        <v>154060.22050842686</v>
      </c>
      <c r="J14" s="19">
        <v>155620.43770479667</v>
      </c>
      <c r="K14" s="19">
        <v>158736.04218689</v>
      </c>
      <c r="L14" s="19">
        <v>155176.68781920976</v>
      </c>
      <c r="M14" s="19">
        <v>157487.39293544018</v>
      </c>
      <c r="N14" s="19">
        <v>156321.59061431955</v>
      </c>
      <c r="O14" s="19">
        <v>156744.36144422053</v>
      </c>
      <c r="P14" s="19">
        <v>321970.09714865009</v>
      </c>
      <c r="Q14" s="19">
        <v>2174864.7415401405</v>
      </c>
    </row>
    <row r="15" spans="1:17" x14ac:dyDescent="0.35">
      <c r="A15" s="8" t="s">
        <v>206</v>
      </c>
      <c r="B15" s="8" t="s">
        <v>207</v>
      </c>
      <c r="C15" s="37" t="s">
        <v>208</v>
      </c>
      <c r="D15" s="7" t="s">
        <v>15</v>
      </c>
      <c r="E15" s="19">
        <f t="shared" ref="E15:P15" si="3">E16+E17</f>
        <v>30487.29395650201</v>
      </c>
      <c r="F15" s="19">
        <f t="shared" si="3"/>
        <v>59869.857073973966</v>
      </c>
      <c r="G15" s="19">
        <f t="shared" si="3"/>
        <v>38056.973159818524</v>
      </c>
      <c r="H15" s="19">
        <f t="shared" si="3"/>
        <v>33120.148456693532</v>
      </c>
      <c r="I15" s="19">
        <f t="shared" si="3"/>
        <v>34645.58866454674</v>
      </c>
      <c r="J15" s="19">
        <f t="shared" si="3"/>
        <v>34074.43631913534</v>
      </c>
      <c r="K15" s="19">
        <f t="shared" si="3"/>
        <v>33903.342202135471</v>
      </c>
      <c r="L15" s="19">
        <f t="shared" si="3"/>
        <v>34626.006313810416</v>
      </c>
      <c r="M15" s="19">
        <f t="shared" si="3"/>
        <v>34597.722025942756</v>
      </c>
      <c r="N15" s="19">
        <f t="shared" si="3"/>
        <v>32897.420181420915</v>
      </c>
      <c r="O15" s="19">
        <f t="shared" si="3"/>
        <v>35840.929200589853</v>
      </c>
      <c r="P15" s="19">
        <f t="shared" si="3"/>
        <v>39983.159845041424</v>
      </c>
      <c r="Q15" s="19">
        <f t="shared" si="1"/>
        <v>442102.87739961088</v>
      </c>
    </row>
    <row r="16" spans="1:17" x14ac:dyDescent="0.35">
      <c r="A16" s="8" t="s">
        <v>209</v>
      </c>
      <c r="B16" s="8" t="s">
        <v>210</v>
      </c>
      <c r="C16" s="20" t="s">
        <v>211</v>
      </c>
      <c r="D16" s="7" t="s">
        <v>15</v>
      </c>
      <c r="E16" s="19">
        <v>30487.29395650201</v>
      </c>
      <c r="F16" s="19">
        <v>59869.857073973966</v>
      </c>
      <c r="G16" s="19">
        <v>38056.973159818524</v>
      </c>
      <c r="H16" s="19">
        <v>33120.148456693532</v>
      </c>
      <c r="I16" s="19">
        <v>34645.58866454674</v>
      </c>
      <c r="J16" s="19">
        <v>34074.43631913534</v>
      </c>
      <c r="K16" s="19">
        <v>33903.342202135471</v>
      </c>
      <c r="L16" s="19">
        <v>34626.006313810416</v>
      </c>
      <c r="M16" s="19">
        <v>34597.722025942756</v>
      </c>
      <c r="N16" s="19">
        <v>32897.420181420915</v>
      </c>
      <c r="O16" s="19">
        <v>35840.929200589853</v>
      </c>
      <c r="P16" s="19">
        <v>39983.159845041424</v>
      </c>
      <c r="Q16" s="19">
        <v>442102.87739961088</v>
      </c>
    </row>
    <row r="17" spans="1:17" x14ac:dyDescent="0.35">
      <c r="A17" s="8" t="s">
        <v>212</v>
      </c>
      <c r="B17" s="38" t="s">
        <v>213</v>
      </c>
      <c r="C17" s="39" t="s">
        <v>214</v>
      </c>
      <c r="D17" s="40" t="s">
        <v>15</v>
      </c>
      <c r="E17" s="41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1:17" x14ac:dyDescent="0.35">
      <c r="A18" s="8" t="s">
        <v>215</v>
      </c>
      <c r="B18" s="15" t="s">
        <v>216</v>
      </c>
      <c r="C18" s="16" t="s">
        <v>217</v>
      </c>
      <c r="D18" s="7" t="s">
        <v>15</v>
      </c>
      <c r="E18" s="17">
        <v>5213.315003769264</v>
      </c>
      <c r="F18" s="17">
        <v>12419.73214570759</v>
      </c>
      <c r="G18" s="17">
        <v>24249.056758713145</v>
      </c>
      <c r="H18" s="17">
        <v>26141.703995704989</v>
      </c>
      <c r="I18" s="17">
        <v>26000.734820995018</v>
      </c>
      <c r="J18" s="17">
        <v>25326.56401636999</v>
      </c>
      <c r="K18" s="17">
        <v>23788.257878790006</v>
      </c>
      <c r="L18" s="17">
        <v>26281.205228560018</v>
      </c>
      <c r="M18" s="17">
        <v>33521.26319267998</v>
      </c>
      <c r="N18" s="17">
        <v>31662.675161970081</v>
      </c>
      <c r="O18" s="17">
        <v>31049.114244969969</v>
      </c>
      <c r="P18" s="17">
        <v>72273.357623579912</v>
      </c>
      <c r="Q18" s="17">
        <v>337926.98007180996</v>
      </c>
    </row>
    <row r="19" spans="1:17" x14ac:dyDescent="0.35">
      <c r="A19" s="8" t="s">
        <v>218</v>
      </c>
      <c r="B19" s="15" t="s">
        <v>219</v>
      </c>
      <c r="C19" s="16" t="s">
        <v>374</v>
      </c>
      <c r="D19" s="7" t="s">
        <v>15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f t="shared" si="1"/>
        <v>0</v>
      </c>
    </row>
    <row r="20" spans="1:17" x14ac:dyDescent="0.35">
      <c r="A20" s="8" t="s">
        <v>220</v>
      </c>
      <c r="B20" s="15" t="s">
        <v>221</v>
      </c>
      <c r="C20" s="16" t="s">
        <v>222</v>
      </c>
      <c r="D20" s="7" t="s">
        <v>15</v>
      </c>
      <c r="E20" s="17">
        <f t="shared" ref="E20:P20" si="4">E21+E22+E23</f>
        <v>91647.772329100015</v>
      </c>
      <c r="F20" s="17">
        <f t="shared" si="4"/>
        <v>173269.16925439</v>
      </c>
      <c r="G20" s="17">
        <f t="shared" si="4"/>
        <v>250840.01557069988</v>
      </c>
      <c r="H20" s="17">
        <f t="shared" si="4"/>
        <v>106814.83207347007</v>
      </c>
      <c r="I20" s="17">
        <f t="shared" si="4"/>
        <v>71907.00553933013</v>
      </c>
      <c r="J20" s="17">
        <f t="shared" si="4"/>
        <v>122229.53812925985</v>
      </c>
      <c r="K20" s="17">
        <f t="shared" si="4"/>
        <v>101023.61636929004</v>
      </c>
      <c r="L20" s="17">
        <f t="shared" si="4"/>
        <v>224381.26177420013</v>
      </c>
      <c r="M20" s="17">
        <f t="shared" si="4"/>
        <v>262001.50621064979</v>
      </c>
      <c r="N20" s="17">
        <f t="shared" si="4"/>
        <v>76050.927351060236</v>
      </c>
      <c r="O20" s="17">
        <f t="shared" si="4"/>
        <v>68569.710959949676</v>
      </c>
      <c r="P20" s="17">
        <f t="shared" si="4"/>
        <v>142636.1907885102</v>
      </c>
      <c r="Q20" s="17">
        <f t="shared" si="1"/>
        <v>1691371.5463499103</v>
      </c>
    </row>
    <row r="21" spans="1:17" x14ac:dyDescent="0.35">
      <c r="A21" s="8" t="s">
        <v>223</v>
      </c>
      <c r="B21" s="8" t="s">
        <v>224</v>
      </c>
      <c r="C21" s="37" t="s">
        <v>225</v>
      </c>
      <c r="D21" s="7" t="s">
        <v>15</v>
      </c>
      <c r="E21" s="19">
        <v>19210.820937500001</v>
      </c>
      <c r="F21" s="19">
        <v>16090.961516529998</v>
      </c>
      <c r="G21" s="19">
        <v>35174.608910950003</v>
      </c>
      <c r="H21" s="19">
        <v>42969.598914569979</v>
      </c>
      <c r="I21" s="19">
        <v>74.646711920024245</v>
      </c>
      <c r="J21" s="19">
        <v>1285.6570034999895</v>
      </c>
      <c r="K21" s="19">
        <v>20041.145778760008</v>
      </c>
      <c r="L21" s="19">
        <v>25307.964054239987</v>
      </c>
      <c r="M21" s="19">
        <v>59092.266946550008</v>
      </c>
      <c r="N21" s="19">
        <v>25481.933382000014</v>
      </c>
      <c r="O21" s="19">
        <v>1711.0473627500032</v>
      </c>
      <c r="P21" s="19">
        <v>1540.8441423000331</v>
      </c>
      <c r="Q21" s="19">
        <v>247981.49566156999</v>
      </c>
    </row>
    <row r="22" spans="1:17" x14ac:dyDescent="0.35">
      <c r="A22" s="8" t="s">
        <v>226</v>
      </c>
      <c r="B22" s="8" t="s">
        <v>227</v>
      </c>
      <c r="C22" s="37" t="s">
        <v>228</v>
      </c>
      <c r="D22" s="7" t="s">
        <v>15</v>
      </c>
      <c r="E22" s="19">
        <v>72436.951391600014</v>
      </c>
      <c r="F22" s="19">
        <v>157178.20773786001</v>
      </c>
      <c r="G22" s="19">
        <v>215665.40665974989</v>
      </c>
      <c r="H22" s="19">
        <v>63845.23315890009</v>
      </c>
      <c r="I22" s="19">
        <v>71832.358827410106</v>
      </c>
      <c r="J22" s="19">
        <v>120943.88112575986</v>
      </c>
      <c r="K22" s="19">
        <v>80982.470590530036</v>
      </c>
      <c r="L22" s="19">
        <v>199073.29771996016</v>
      </c>
      <c r="M22" s="19">
        <v>202909.2392640998</v>
      </c>
      <c r="N22" s="19">
        <v>50568.993969060219</v>
      </c>
      <c r="O22" s="19">
        <v>66858.663597199673</v>
      </c>
      <c r="P22" s="19">
        <v>141095.34664621018</v>
      </c>
      <c r="Q22" s="19">
        <v>1443390.0506883401</v>
      </c>
    </row>
    <row r="23" spans="1:17" x14ac:dyDescent="0.35">
      <c r="A23" s="8" t="s">
        <v>229</v>
      </c>
      <c r="B23" s="38" t="s">
        <v>230</v>
      </c>
      <c r="C23" s="42" t="s">
        <v>231</v>
      </c>
      <c r="D23" s="40" t="s">
        <v>15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</row>
    <row r="24" spans="1:17" x14ac:dyDescent="0.35">
      <c r="A24" s="8" t="s">
        <v>232</v>
      </c>
      <c r="B24" s="15" t="s">
        <v>233</v>
      </c>
      <c r="C24" s="16" t="s">
        <v>234</v>
      </c>
      <c r="D24" s="7" t="s">
        <v>15</v>
      </c>
      <c r="E24" s="17">
        <f t="shared" ref="E24:P24" si="5">E25+E26+E27</f>
        <v>0</v>
      </c>
      <c r="F24" s="17">
        <f t="shared" si="5"/>
        <v>0</v>
      </c>
      <c r="G24" s="17">
        <f t="shared" si="5"/>
        <v>0</v>
      </c>
      <c r="H24" s="17">
        <f t="shared" si="5"/>
        <v>0</v>
      </c>
      <c r="I24" s="17">
        <f t="shared" si="5"/>
        <v>0</v>
      </c>
      <c r="J24" s="17">
        <f t="shared" si="5"/>
        <v>0</v>
      </c>
      <c r="K24" s="17">
        <f t="shared" si="5"/>
        <v>0</v>
      </c>
      <c r="L24" s="17">
        <f t="shared" si="5"/>
        <v>0</v>
      </c>
      <c r="M24" s="17">
        <f t="shared" si="5"/>
        <v>0</v>
      </c>
      <c r="N24" s="17">
        <f t="shared" si="5"/>
        <v>0</v>
      </c>
      <c r="O24" s="17">
        <f t="shared" si="5"/>
        <v>0</v>
      </c>
      <c r="P24" s="17">
        <f t="shared" si="5"/>
        <v>0</v>
      </c>
      <c r="Q24" s="17">
        <f t="shared" si="1"/>
        <v>0</v>
      </c>
    </row>
    <row r="25" spans="1:17" x14ac:dyDescent="0.35">
      <c r="A25" s="8" t="s">
        <v>235</v>
      </c>
      <c r="B25" s="8" t="s">
        <v>236</v>
      </c>
      <c r="C25" s="37" t="s">
        <v>237</v>
      </c>
      <c r="D25" s="7" t="s">
        <v>15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</row>
    <row r="26" spans="1:17" x14ac:dyDescent="0.35">
      <c r="A26" s="8" t="s">
        <v>238</v>
      </c>
      <c r="B26" s="8" t="s">
        <v>239</v>
      </c>
      <c r="C26" s="37" t="s">
        <v>240</v>
      </c>
      <c r="D26" s="7" t="s">
        <v>15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</row>
    <row r="27" spans="1:17" x14ac:dyDescent="0.35">
      <c r="A27" s="8" t="s">
        <v>241</v>
      </c>
      <c r="B27" s="38" t="s">
        <v>242</v>
      </c>
      <c r="C27" s="42" t="s">
        <v>243</v>
      </c>
      <c r="D27" s="40" t="s">
        <v>15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</row>
    <row r="28" spans="1:17" x14ac:dyDescent="0.35">
      <c r="A28" s="8" t="s">
        <v>244</v>
      </c>
      <c r="B28" s="15" t="s">
        <v>245</v>
      </c>
      <c r="C28" s="16" t="s">
        <v>246</v>
      </c>
      <c r="D28" s="7" t="s">
        <v>15</v>
      </c>
      <c r="E28" s="17">
        <f t="shared" ref="E28:P28" si="6">E29+E32+E35</f>
        <v>145942.17779675001</v>
      </c>
      <c r="F28" s="17">
        <f t="shared" si="6"/>
        <v>131264.94359568998</v>
      </c>
      <c r="G28" s="17">
        <f t="shared" si="6"/>
        <v>191928.29373506</v>
      </c>
      <c r="H28" s="17">
        <f t="shared" si="6"/>
        <v>185200.89930735002</v>
      </c>
      <c r="I28" s="17">
        <f t="shared" si="6"/>
        <v>237006.6512920901</v>
      </c>
      <c r="J28" s="17">
        <f t="shared" si="6"/>
        <v>201688.88909777996</v>
      </c>
      <c r="K28" s="17">
        <f t="shared" si="6"/>
        <v>184544.40005663989</v>
      </c>
      <c r="L28" s="17">
        <f t="shared" si="6"/>
        <v>156861.86511025997</v>
      </c>
      <c r="M28" s="17">
        <f t="shared" si="6"/>
        <v>190567.3659154902</v>
      </c>
      <c r="N28" s="17">
        <f t="shared" si="6"/>
        <v>190323.83263903981</v>
      </c>
      <c r="O28" s="17">
        <f t="shared" si="6"/>
        <v>210351.59169091997</v>
      </c>
      <c r="P28" s="17">
        <f t="shared" si="6"/>
        <v>218776.38719809017</v>
      </c>
      <c r="Q28" s="17">
        <f t="shared" si="1"/>
        <v>2244457.2974351598</v>
      </c>
    </row>
    <row r="29" spans="1:17" x14ac:dyDescent="0.35">
      <c r="A29" s="8" t="s">
        <v>247</v>
      </c>
      <c r="B29" s="8" t="s">
        <v>248</v>
      </c>
      <c r="C29" s="37" t="s">
        <v>249</v>
      </c>
      <c r="D29" s="7" t="s">
        <v>15</v>
      </c>
      <c r="E29" s="19">
        <f t="shared" ref="E29:P29" si="7">E30+E31</f>
        <v>0</v>
      </c>
      <c r="F29" s="19">
        <f t="shared" si="7"/>
        <v>0</v>
      </c>
      <c r="G29" s="19">
        <f t="shared" si="7"/>
        <v>0</v>
      </c>
      <c r="H29" s="19">
        <f t="shared" si="7"/>
        <v>0</v>
      </c>
      <c r="I29" s="19">
        <f t="shared" si="7"/>
        <v>0</v>
      </c>
      <c r="J29" s="19">
        <f t="shared" si="7"/>
        <v>0</v>
      </c>
      <c r="K29" s="19">
        <f t="shared" si="7"/>
        <v>0</v>
      </c>
      <c r="L29" s="19">
        <f t="shared" si="7"/>
        <v>0</v>
      </c>
      <c r="M29" s="19">
        <f t="shared" si="7"/>
        <v>0</v>
      </c>
      <c r="N29" s="19">
        <f t="shared" si="7"/>
        <v>0</v>
      </c>
      <c r="O29" s="19">
        <f t="shared" si="7"/>
        <v>0</v>
      </c>
      <c r="P29" s="19">
        <f t="shared" si="7"/>
        <v>0</v>
      </c>
      <c r="Q29" s="19">
        <f t="shared" si="1"/>
        <v>0</v>
      </c>
    </row>
    <row r="30" spans="1:17" x14ac:dyDescent="0.35">
      <c r="A30" s="8" t="s">
        <v>250</v>
      </c>
      <c r="B30" s="8" t="s">
        <v>251</v>
      </c>
      <c r="C30" s="20" t="s">
        <v>252</v>
      </c>
      <c r="D30" s="7" t="s">
        <v>15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</row>
    <row r="31" spans="1:17" x14ac:dyDescent="0.35">
      <c r="A31" s="8" t="s">
        <v>253</v>
      </c>
      <c r="B31" s="8" t="s">
        <v>254</v>
      </c>
      <c r="C31" s="20" t="s">
        <v>255</v>
      </c>
      <c r="D31" s="7" t="s">
        <v>15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</row>
    <row r="32" spans="1:17" x14ac:dyDescent="0.35">
      <c r="A32" s="8" t="s">
        <v>256</v>
      </c>
      <c r="B32" s="8" t="s">
        <v>257</v>
      </c>
      <c r="C32" s="37" t="s">
        <v>258</v>
      </c>
      <c r="D32" s="7" t="s">
        <v>15</v>
      </c>
      <c r="E32" s="19">
        <f t="shared" ref="E32:P32" si="8">E33+E34</f>
        <v>945.28340097000023</v>
      </c>
      <c r="F32" s="19">
        <f t="shared" si="8"/>
        <v>765.23619666999991</v>
      </c>
      <c r="G32" s="19">
        <f t="shared" si="8"/>
        <v>371.65589049999926</v>
      </c>
      <c r="H32" s="19">
        <f t="shared" si="8"/>
        <v>219.08944194000065</v>
      </c>
      <c r="I32" s="19">
        <f t="shared" si="8"/>
        <v>423.21620688999974</v>
      </c>
      <c r="J32" s="19">
        <f t="shared" si="8"/>
        <v>934.8859089700004</v>
      </c>
      <c r="K32" s="19">
        <f t="shared" si="8"/>
        <v>905.51941590000149</v>
      </c>
      <c r="L32" s="19">
        <f t="shared" si="8"/>
        <v>325.0159721199999</v>
      </c>
      <c r="M32" s="19">
        <f t="shared" si="8"/>
        <v>438.66975291000074</v>
      </c>
      <c r="N32" s="19">
        <f t="shared" si="8"/>
        <v>934.96851653999886</v>
      </c>
      <c r="O32" s="19">
        <f t="shared" si="8"/>
        <v>515.19330341999682</v>
      </c>
      <c r="P32" s="19">
        <f t="shared" si="8"/>
        <v>538.09546353000439</v>
      </c>
      <c r="Q32" s="19">
        <f t="shared" si="1"/>
        <v>7316.8294703600013</v>
      </c>
    </row>
    <row r="33" spans="1:17" x14ac:dyDescent="0.35">
      <c r="A33" s="8" t="s">
        <v>259</v>
      </c>
      <c r="B33" s="8" t="s">
        <v>260</v>
      </c>
      <c r="C33" s="20" t="s">
        <v>252</v>
      </c>
      <c r="D33" s="7" t="s">
        <v>15</v>
      </c>
      <c r="E33" s="19">
        <v>945.28340097000023</v>
      </c>
      <c r="F33" s="19">
        <v>741.68561876999991</v>
      </c>
      <c r="G33" s="19">
        <v>371.65589049999926</v>
      </c>
      <c r="H33" s="19">
        <v>219.08944194000065</v>
      </c>
      <c r="I33" s="19">
        <v>423.21620688999974</v>
      </c>
      <c r="J33" s="19">
        <v>934.8859089700004</v>
      </c>
      <c r="K33" s="19">
        <v>902.40100130000144</v>
      </c>
      <c r="L33" s="19">
        <v>325.0159721199999</v>
      </c>
      <c r="M33" s="19">
        <v>438.66975291000074</v>
      </c>
      <c r="N33" s="19">
        <v>934.96851653999886</v>
      </c>
      <c r="O33" s="19">
        <v>482.36910631999683</v>
      </c>
      <c r="P33" s="19">
        <v>266.16901353000441</v>
      </c>
      <c r="Q33" s="19">
        <v>6985.4098307600016</v>
      </c>
    </row>
    <row r="34" spans="1:17" x14ac:dyDescent="0.35">
      <c r="A34" s="8" t="s">
        <v>261</v>
      </c>
      <c r="B34" s="8" t="s">
        <v>262</v>
      </c>
      <c r="C34" s="20" t="s">
        <v>255</v>
      </c>
      <c r="D34" s="7" t="s">
        <v>15</v>
      </c>
      <c r="E34" s="19">
        <v>0</v>
      </c>
      <c r="F34" s="19">
        <v>23.550577899999997</v>
      </c>
      <c r="G34" s="19">
        <v>0</v>
      </c>
      <c r="H34" s="19">
        <v>0</v>
      </c>
      <c r="I34" s="19">
        <v>0</v>
      </c>
      <c r="J34" s="19">
        <v>0</v>
      </c>
      <c r="K34" s="19">
        <v>3.1184145999999999</v>
      </c>
      <c r="L34" s="19">
        <v>0</v>
      </c>
      <c r="M34" s="19">
        <v>0</v>
      </c>
      <c r="N34" s="19">
        <v>0</v>
      </c>
      <c r="O34" s="19">
        <v>32.824197099999999</v>
      </c>
      <c r="P34" s="19">
        <v>271.92644999999999</v>
      </c>
      <c r="Q34" s="19">
        <v>331.41963959999998</v>
      </c>
    </row>
    <row r="35" spans="1:17" x14ac:dyDescent="0.35">
      <c r="A35" s="8" t="s">
        <v>263</v>
      </c>
      <c r="B35" s="8" t="s">
        <v>264</v>
      </c>
      <c r="C35" s="37" t="s">
        <v>265</v>
      </c>
      <c r="D35" s="7" t="s">
        <v>15</v>
      </c>
      <c r="E35" s="19">
        <f t="shared" ref="E35:P35" si="9">E36+E37</f>
        <v>144996.89439578002</v>
      </c>
      <c r="F35" s="19">
        <f t="shared" si="9"/>
        <v>130499.70739901999</v>
      </c>
      <c r="G35" s="19">
        <f t="shared" si="9"/>
        <v>191556.63784456</v>
      </c>
      <c r="H35" s="19">
        <f t="shared" si="9"/>
        <v>184981.80986541</v>
      </c>
      <c r="I35" s="19">
        <f t="shared" si="9"/>
        <v>236583.43508520009</v>
      </c>
      <c r="J35" s="19">
        <f t="shared" si="9"/>
        <v>200754.00318880996</v>
      </c>
      <c r="K35" s="19">
        <f t="shared" si="9"/>
        <v>183638.8806407399</v>
      </c>
      <c r="L35" s="19">
        <f t="shared" si="9"/>
        <v>156536.84913813998</v>
      </c>
      <c r="M35" s="19">
        <f t="shared" si="9"/>
        <v>190128.69616258019</v>
      </c>
      <c r="N35" s="19">
        <f t="shared" si="9"/>
        <v>189388.86412249983</v>
      </c>
      <c r="O35" s="19">
        <f t="shared" si="9"/>
        <v>209836.39838749997</v>
      </c>
      <c r="P35" s="19">
        <f t="shared" si="9"/>
        <v>218238.29173456016</v>
      </c>
      <c r="Q35" s="19">
        <f t="shared" si="1"/>
        <v>2237140.4679648001</v>
      </c>
    </row>
    <row r="36" spans="1:17" x14ac:dyDescent="0.35">
      <c r="A36" s="8" t="s">
        <v>266</v>
      </c>
      <c r="B36" s="8" t="s">
        <v>267</v>
      </c>
      <c r="C36" s="20" t="s">
        <v>252</v>
      </c>
      <c r="D36" s="7" t="s">
        <v>15</v>
      </c>
      <c r="E36" s="19">
        <v>134365.70633575003</v>
      </c>
      <c r="F36" s="19">
        <v>117358.63722362999</v>
      </c>
      <c r="G36" s="19">
        <v>160089.62618009999</v>
      </c>
      <c r="H36" s="19">
        <v>166215.93579346</v>
      </c>
      <c r="I36" s="19">
        <v>215734.87098271013</v>
      </c>
      <c r="J36" s="19">
        <v>186638.16069709996</v>
      </c>
      <c r="K36" s="19">
        <v>153507.16430801988</v>
      </c>
      <c r="L36" s="19">
        <v>139749.75812562002</v>
      </c>
      <c r="M36" s="19">
        <v>152043.95032785018</v>
      </c>
      <c r="N36" s="19">
        <v>169729.46893468985</v>
      </c>
      <c r="O36" s="19">
        <v>168471.36711309996</v>
      </c>
      <c r="P36" s="19">
        <v>193254.06234295014</v>
      </c>
      <c r="Q36" s="19">
        <f>SUM(E36:P36)</f>
        <v>1957158.7083649801</v>
      </c>
    </row>
    <row r="37" spans="1:17" x14ac:dyDescent="0.35">
      <c r="A37" s="8" t="s">
        <v>268</v>
      </c>
      <c r="B37" s="38" t="s">
        <v>269</v>
      </c>
      <c r="C37" s="39" t="s">
        <v>255</v>
      </c>
      <c r="D37" s="40" t="s">
        <v>15</v>
      </c>
      <c r="E37" s="41">
        <v>10631.188060029999</v>
      </c>
      <c r="F37" s="41">
        <v>13141.070175389998</v>
      </c>
      <c r="G37" s="41">
        <v>31467.011664459998</v>
      </c>
      <c r="H37" s="41">
        <v>18765.874071949998</v>
      </c>
      <c r="I37" s="41">
        <v>20848.564102489978</v>
      </c>
      <c r="J37" s="41">
        <v>14115.842491710013</v>
      </c>
      <c r="K37" s="41">
        <v>30131.716332720018</v>
      </c>
      <c r="L37" s="41">
        <v>16787.09101251997</v>
      </c>
      <c r="M37" s="41">
        <v>38084.745834730013</v>
      </c>
      <c r="N37" s="41">
        <v>19659.39518780998</v>
      </c>
      <c r="O37" s="41">
        <v>41365.031274400004</v>
      </c>
      <c r="P37" s="41">
        <v>24984.229391610006</v>
      </c>
      <c r="Q37" s="41">
        <v>279981.75959981995</v>
      </c>
    </row>
    <row r="38" spans="1:17" x14ac:dyDescent="0.35">
      <c r="A38" s="8" t="s">
        <v>270</v>
      </c>
      <c r="B38" s="15" t="s">
        <v>271</v>
      </c>
      <c r="C38" s="16" t="s">
        <v>372</v>
      </c>
      <c r="D38" s="7" t="s">
        <v>15</v>
      </c>
      <c r="E38" s="17">
        <f>E39+E40+E41</f>
        <v>62614.82364101</v>
      </c>
      <c r="F38" s="17">
        <f t="shared" ref="F38:P38" si="10">F39+F40+F41</f>
        <v>65379.911303980007</v>
      </c>
      <c r="G38" s="17">
        <f t="shared" si="10"/>
        <v>65615.80058897</v>
      </c>
      <c r="H38" s="17">
        <f t="shared" si="10"/>
        <v>73261.483176740003</v>
      </c>
      <c r="I38" s="17">
        <f t="shared" si="10"/>
        <v>104220.86141637</v>
      </c>
      <c r="J38" s="17">
        <f t="shared" si="10"/>
        <v>111336.97168888999</v>
      </c>
      <c r="K38" s="17">
        <f t="shared" si="10"/>
        <v>109054.36320285998</v>
      </c>
      <c r="L38" s="17">
        <f t="shared" si="10"/>
        <v>99176.892924039988</v>
      </c>
      <c r="M38" s="17">
        <f t="shared" si="10"/>
        <v>75298.045009890004</v>
      </c>
      <c r="N38" s="17">
        <f t="shared" si="10"/>
        <v>73286.253949880003</v>
      </c>
      <c r="O38" s="17">
        <f t="shared" si="10"/>
        <v>68165.275706619999</v>
      </c>
      <c r="P38" s="17">
        <f t="shared" si="10"/>
        <v>133454.07980599999</v>
      </c>
      <c r="Q38" s="17">
        <f>SUM(E38:P38)</f>
        <v>1040864.7624152499</v>
      </c>
    </row>
    <row r="39" spans="1:17" x14ac:dyDescent="0.35">
      <c r="A39" s="8" t="s">
        <v>272</v>
      </c>
      <c r="B39" s="8" t="s">
        <v>273</v>
      </c>
      <c r="C39" s="37" t="s">
        <v>274</v>
      </c>
      <c r="D39" s="7" t="s">
        <v>15</v>
      </c>
      <c r="E39" s="19">
        <v>59843.218769519997</v>
      </c>
      <c r="F39" s="19">
        <v>60528.079652060005</v>
      </c>
      <c r="G39" s="19">
        <v>61973.867140209994</v>
      </c>
      <c r="H39" s="19">
        <v>61212.194889890001</v>
      </c>
      <c r="I39" s="19">
        <v>61298.463032170002</v>
      </c>
      <c r="J39" s="19">
        <v>61444.445914429998</v>
      </c>
      <c r="K39" s="19">
        <v>61639.8359299</v>
      </c>
      <c r="L39" s="19">
        <v>61733.512124699999</v>
      </c>
      <c r="M39" s="19">
        <v>61802.191482229995</v>
      </c>
      <c r="N39" s="19">
        <v>62209.534705559992</v>
      </c>
      <c r="O39" s="19">
        <v>62191.758638659994</v>
      </c>
      <c r="P39" s="19">
        <v>62504.289791839998</v>
      </c>
      <c r="Q39" s="19">
        <f>SUM(E39:P39)</f>
        <v>738381.39207116992</v>
      </c>
    </row>
    <row r="40" spans="1:17" x14ac:dyDescent="0.35">
      <c r="A40" s="8" t="s">
        <v>275</v>
      </c>
      <c r="B40" s="8" t="s">
        <v>276</v>
      </c>
      <c r="C40" s="37" t="s">
        <v>277</v>
      </c>
      <c r="D40" s="7" t="s">
        <v>15</v>
      </c>
      <c r="E40" s="19">
        <v>1083.5393642399997</v>
      </c>
      <c r="F40" s="19">
        <v>2688.5005400300006</v>
      </c>
      <c r="G40" s="19">
        <v>3105.5980905600009</v>
      </c>
      <c r="H40" s="19">
        <v>11514.386780970004</v>
      </c>
      <c r="I40" s="19">
        <v>40775.733251899997</v>
      </c>
      <c r="J40" s="19">
        <v>49114.285070109996</v>
      </c>
      <c r="K40" s="19">
        <v>46582.992815279984</v>
      </c>
      <c r="L40" s="19">
        <v>35574.404600849986</v>
      </c>
      <c r="M40" s="19">
        <v>10026.437418580004</v>
      </c>
      <c r="N40" s="19">
        <v>9552.5381034100064</v>
      </c>
      <c r="O40" s="19">
        <v>2672.7450574599998</v>
      </c>
      <c r="P40" s="19">
        <v>6581.1328714099991</v>
      </c>
      <c r="Q40" s="19">
        <f t="shared" ref="Q40:Q41" si="11">SUM(E40:P40)</f>
        <v>219272.29396479999</v>
      </c>
    </row>
    <row r="41" spans="1:17" x14ac:dyDescent="0.35">
      <c r="A41" s="8" t="s">
        <v>278</v>
      </c>
      <c r="B41" s="38" t="s">
        <v>279</v>
      </c>
      <c r="C41" s="42" t="s">
        <v>280</v>
      </c>
      <c r="D41" s="40" t="s">
        <v>15</v>
      </c>
      <c r="E41" s="41">
        <v>1688.0655072500001</v>
      </c>
      <c r="F41" s="41">
        <v>2163.3311118899996</v>
      </c>
      <c r="G41" s="41">
        <v>536.33535819999997</v>
      </c>
      <c r="H41" s="41">
        <v>534.90150587999983</v>
      </c>
      <c r="I41" s="41">
        <v>2146.6651323000001</v>
      </c>
      <c r="J41" s="41">
        <v>778.24070434999999</v>
      </c>
      <c r="K41" s="41">
        <v>831.53445767999983</v>
      </c>
      <c r="L41" s="41">
        <v>1868.9761984900003</v>
      </c>
      <c r="M41" s="41">
        <v>3469.4161090799994</v>
      </c>
      <c r="N41" s="41">
        <v>1524.1811409100001</v>
      </c>
      <c r="O41" s="41">
        <v>3300.7720105000003</v>
      </c>
      <c r="P41" s="41">
        <v>64368.657142749995</v>
      </c>
      <c r="Q41" s="41">
        <f t="shared" si="11"/>
        <v>83211.076379279984</v>
      </c>
    </row>
    <row r="42" spans="1:17" x14ac:dyDescent="0.35">
      <c r="A42" s="8" t="s">
        <v>281</v>
      </c>
      <c r="B42" s="15" t="s">
        <v>282</v>
      </c>
      <c r="C42" s="16" t="s">
        <v>283</v>
      </c>
      <c r="D42" s="7" t="s">
        <v>15</v>
      </c>
      <c r="E42" s="17">
        <f>E43+E49+E52</f>
        <v>4204.0678005961727</v>
      </c>
      <c r="F42" s="17">
        <f t="shared" ref="F42:P42" si="12">F43+F49+F52</f>
        <v>8561.7591620014537</v>
      </c>
      <c r="G42" s="17">
        <f t="shared" si="12"/>
        <v>10649.160825487847</v>
      </c>
      <c r="H42" s="17">
        <f t="shared" si="12"/>
        <v>8053.9305987044545</v>
      </c>
      <c r="I42" s="17">
        <f t="shared" si="12"/>
        <v>1855.6628112999997</v>
      </c>
      <c r="J42" s="17">
        <f t="shared" si="12"/>
        <v>2155.5474870000007</v>
      </c>
      <c r="K42" s="17">
        <f t="shared" si="12"/>
        <v>6916.2022687446606</v>
      </c>
      <c r="L42" s="17">
        <f t="shared" si="12"/>
        <v>10468.041141939519</v>
      </c>
      <c r="M42" s="17">
        <f t="shared" si="12"/>
        <v>8726.4063562871816</v>
      </c>
      <c r="N42" s="17">
        <f t="shared" si="12"/>
        <v>9292.1173733390278</v>
      </c>
      <c r="O42" s="17">
        <f t="shared" si="12"/>
        <v>21694.040839770118</v>
      </c>
      <c r="P42" s="17">
        <f t="shared" si="12"/>
        <v>18007.244777148771</v>
      </c>
      <c r="Q42" s="17">
        <f>SUM(E42:P42)</f>
        <v>110584.18144231918</v>
      </c>
    </row>
    <row r="43" spans="1:17" x14ac:dyDescent="0.35">
      <c r="A43" s="8" t="s">
        <v>284</v>
      </c>
      <c r="B43" s="8" t="s">
        <v>285</v>
      </c>
      <c r="C43" s="37" t="s">
        <v>286</v>
      </c>
      <c r="D43" s="7" t="s">
        <v>15</v>
      </c>
      <c r="E43" s="19">
        <f t="shared" ref="E43:P43" si="13">E44+E45+E46+E47+E48</f>
        <v>0</v>
      </c>
      <c r="F43" s="19">
        <f t="shared" si="13"/>
        <v>0</v>
      </c>
      <c r="G43" s="19">
        <f t="shared" si="13"/>
        <v>0</v>
      </c>
      <c r="H43" s="19">
        <f t="shared" si="13"/>
        <v>0</v>
      </c>
      <c r="I43" s="19">
        <f t="shared" si="13"/>
        <v>0</v>
      </c>
      <c r="J43" s="19">
        <f t="shared" si="13"/>
        <v>0</v>
      </c>
      <c r="K43" s="19">
        <f t="shared" si="13"/>
        <v>0</v>
      </c>
      <c r="L43" s="19">
        <f t="shared" si="13"/>
        <v>0</v>
      </c>
      <c r="M43" s="19">
        <f t="shared" si="13"/>
        <v>0</v>
      </c>
      <c r="N43" s="19">
        <f t="shared" si="13"/>
        <v>0</v>
      </c>
      <c r="O43" s="19">
        <f t="shared" si="13"/>
        <v>0</v>
      </c>
      <c r="P43" s="19">
        <f t="shared" si="13"/>
        <v>0</v>
      </c>
      <c r="Q43" s="19">
        <f t="shared" si="1"/>
        <v>0</v>
      </c>
    </row>
    <row r="44" spans="1:17" x14ac:dyDescent="0.35">
      <c r="A44" s="8" t="s">
        <v>287</v>
      </c>
      <c r="B44" s="8" t="s">
        <v>288</v>
      </c>
      <c r="C44" s="20" t="s">
        <v>289</v>
      </c>
      <c r="D44" s="7" t="s">
        <v>15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</row>
    <row r="45" spans="1:17" x14ac:dyDescent="0.35">
      <c r="A45" s="8" t="s">
        <v>290</v>
      </c>
      <c r="B45" s="8" t="s">
        <v>291</v>
      </c>
      <c r="C45" s="20" t="s">
        <v>292</v>
      </c>
      <c r="D45" s="7" t="s">
        <v>15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</row>
    <row r="46" spans="1:17" x14ac:dyDescent="0.35">
      <c r="A46" s="8" t="s">
        <v>293</v>
      </c>
      <c r="B46" s="8" t="s">
        <v>294</v>
      </c>
      <c r="C46" s="20" t="s">
        <v>295</v>
      </c>
      <c r="D46" s="7" t="s">
        <v>15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0</v>
      </c>
      <c r="Q46" s="19">
        <v>0</v>
      </c>
    </row>
    <row r="47" spans="1:17" x14ac:dyDescent="0.35">
      <c r="A47" s="8" t="s">
        <v>296</v>
      </c>
      <c r="B47" s="8" t="s">
        <v>297</v>
      </c>
      <c r="C47" s="20" t="s">
        <v>298</v>
      </c>
      <c r="D47" s="7" t="s">
        <v>15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</row>
    <row r="48" spans="1:17" x14ac:dyDescent="0.35">
      <c r="A48" s="8" t="s">
        <v>299</v>
      </c>
      <c r="B48" s="8" t="s">
        <v>300</v>
      </c>
      <c r="C48" s="20" t="s">
        <v>301</v>
      </c>
      <c r="D48" s="7" t="s">
        <v>15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</row>
    <row r="49" spans="1:17" x14ac:dyDescent="0.35">
      <c r="A49" s="8" t="s">
        <v>302</v>
      </c>
      <c r="B49" s="8" t="s">
        <v>303</v>
      </c>
      <c r="C49" s="37" t="s">
        <v>304</v>
      </c>
      <c r="D49" s="7" t="s">
        <v>15</v>
      </c>
      <c r="E49" s="19">
        <f t="shared" ref="E49:P49" si="14">E50+E51</f>
        <v>4204.0678005961727</v>
      </c>
      <c r="F49" s="19">
        <f t="shared" si="14"/>
        <v>8561.7591620014537</v>
      </c>
      <c r="G49" s="19">
        <f t="shared" si="14"/>
        <v>10649.160825487847</v>
      </c>
      <c r="H49" s="19">
        <f t="shared" si="14"/>
        <v>8053.9305987044545</v>
      </c>
      <c r="I49" s="19">
        <f t="shared" si="14"/>
        <v>1855.6628112999997</v>
      </c>
      <c r="J49" s="19">
        <f t="shared" si="14"/>
        <v>2155.5474870000007</v>
      </c>
      <c r="K49" s="19">
        <f t="shared" si="14"/>
        <v>6916.2022687446606</v>
      </c>
      <c r="L49" s="19">
        <f t="shared" si="14"/>
        <v>10468.041141939519</v>
      </c>
      <c r="M49" s="19">
        <f t="shared" si="14"/>
        <v>8726.4063562871816</v>
      </c>
      <c r="N49" s="19">
        <f t="shared" si="14"/>
        <v>9292.1173733390278</v>
      </c>
      <c r="O49" s="19">
        <f t="shared" si="14"/>
        <v>21694.040839770118</v>
      </c>
      <c r="P49" s="19">
        <f t="shared" si="14"/>
        <v>18007.244777148771</v>
      </c>
      <c r="Q49" s="19">
        <f t="shared" si="1"/>
        <v>110584.18144231918</v>
      </c>
    </row>
    <row r="50" spans="1:17" x14ac:dyDescent="0.35">
      <c r="A50" s="8" t="s">
        <v>305</v>
      </c>
      <c r="B50" s="8" t="s">
        <v>306</v>
      </c>
      <c r="C50" s="20" t="s">
        <v>307</v>
      </c>
      <c r="D50" s="7" t="s">
        <v>15</v>
      </c>
      <c r="E50" s="19">
        <v>2410.441246696173</v>
      </c>
      <c r="F50" s="19">
        <v>5713.3475059514531</v>
      </c>
      <c r="G50" s="19">
        <v>7916.9122936678468</v>
      </c>
      <c r="H50" s="19">
        <v>5854.5612866044539</v>
      </c>
      <c r="I50" s="19">
        <v>0</v>
      </c>
      <c r="J50" s="19">
        <v>0</v>
      </c>
      <c r="K50" s="19">
        <v>5403.9509426446602</v>
      </c>
      <c r="L50" s="19">
        <v>8156.5702230695169</v>
      </c>
      <c r="M50" s="19">
        <v>6361.2065420871804</v>
      </c>
      <c r="N50" s="19">
        <v>6393.726386689028</v>
      </c>
      <c r="O50" s="19">
        <v>16881.928050060116</v>
      </c>
      <c r="P50" s="19">
        <v>13950.346701388771</v>
      </c>
      <c r="Q50" s="19">
        <f>SUM(E50:P50)</f>
        <v>79042.9911788592</v>
      </c>
    </row>
    <row r="51" spans="1:17" x14ac:dyDescent="0.35">
      <c r="A51" s="8" t="s">
        <v>308</v>
      </c>
      <c r="B51" s="8" t="s">
        <v>309</v>
      </c>
      <c r="C51" s="20" t="s">
        <v>310</v>
      </c>
      <c r="D51" s="7" t="s">
        <v>15</v>
      </c>
      <c r="E51" s="19">
        <v>1793.6265539000001</v>
      </c>
      <c r="F51" s="19">
        <v>2848.4116560500006</v>
      </c>
      <c r="G51" s="19">
        <v>2732.2485318199997</v>
      </c>
      <c r="H51" s="19">
        <v>2199.3693121000006</v>
      </c>
      <c r="I51" s="19">
        <v>1855.6628112999997</v>
      </c>
      <c r="J51" s="19">
        <v>2155.5474870000007</v>
      </c>
      <c r="K51" s="19">
        <v>1512.2513260999999</v>
      </c>
      <c r="L51" s="19">
        <v>2311.4709188700017</v>
      </c>
      <c r="M51" s="19">
        <v>2365.1998142000002</v>
      </c>
      <c r="N51" s="19">
        <v>2898.3909866500007</v>
      </c>
      <c r="O51" s="19">
        <v>4812.1127897099996</v>
      </c>
      <c r="P51" s="19">
        <v>4056.8980757599984</v>
      </c>
      <c r="Q51" s="19">
        <v>31541.190263460005</v>
      </c>
    </row>
    <row r="52" spans="1:17" s="36" customFormat="1" ht="56.25" customHeight="1" x14ac:dyDescent="0.35">
      <c r="A52" s="15" t="s">
        <v>311</v>
      </c>
      <c r="B52" s="15" t="s">
        <v>312</v>
      </c>
      <c r="C52" s="22" t="s">
        <v>313</v>
      </c>
      <c r="D52" s="84" t="s">
        <v>15</v>
      </c>
      <c r="E52" s="85">
        <f t="shared" ref="E52:P52" si="15">E53+E54</f>
        <v>0</v>
      </c>
      <c r="F52" s="85">
        <f t="shared" si="15"/>
        <v>0</v>
      </c>
      <c r="G52" s="85">
        <f t="shared" si="15"/>
        <v>0</v>
      </c>
      <c r="H52" s="85">
        <f t="shared" si="15"/>
        <v>0</v>
      </c>
      <c r="I52" s="85">
        <f t="shared" si="15"/>
        <v>0</v>
      </c>
      <c r="J52" s="85">
        <f t="shared" si="15"/>
        <v>0</v>
      </c>
      <c r="K52" s="85">
        <f t="shared" si="15"/>
        <v>0</v>
      </c>
      <c r="L52" s="85">
        <f t="shared" si="15"/>
        <v>0</v>
      </c>
      <c r="M52" s="85">
        <f t="shared" si="15"/>
        <v>0</v>
      </c>
      <c r="N52" s="85">
        <f t="shared" si="15"/>
        <v>0</v>
      </c>
      <c r="O52" s="85">
        <f t="shared" si="15"/>
        <v>0</v>
      </c>
      <c r="P52" s="85">
        <f t="shared" si="15"/>
        <v>0</v>
      </c>
      <c r="Q52" s="85">
        <f t="shared" si="1"/>
        <v>0</v>
      </c>
    </row>
    <row r="53" spans="1:17" x14ac:dyDescent="0.35">
      <c r="A53" s="8" t="s">
        <v>314</v>
      </c>
      <c r="B53" s="8" t="s">
        <v>315</v>
      </c>
      <c r="C53" s="20" t="s">
        <v>316</v>
      </c>
      <c r="D53" s="43" t="s">
        <v>15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</row>
    <row r="54" spans="1:17" x14ac:dyDescent="0.35">
      <c r="A54" s="8" t="s">
        <v>317</v>
      </c>
      <c r="B54" s="9" t="s">
        <v>318</v>
      </c>
      <c r="C54" s="24" t="s">
        <v>196</v>
      </c>
      <c r="D54" s="44" t="s">
        <v>15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</row>
    <row r="55" spans="1:17" s="45" customFormat="1" ht="11" x14ac:dyDescent="0.3">
      <c r="B55" s="27"/>
      <c r="C55" s="26"/>
      <c r="D55" s="26"/>
    </row>
    <row r="56" spans="1:17" s="45" customFormat="1" ht="11" x14ac:dyDescent="0.3">
      <c r="B56" s="27"/>
      <c r="C56" s="26" t="s">
        <v>373</v>
      </c>
      <c r="D56" s="26"/>
    </row>
    <row r="57" spans="1:17" s="45" customFormat="1" ht="11" x14ac:dyDescent="0.3">
      <c r="B57" s="27"/>
      <c r="C57" s="26"/>
      <c r="D57" s="26"/>
    </row>
    <row r="58" spans="1:17" s="45" customFormat="1" ht="11" x14ac:dyDescent="0.3">
      <c r="B58" s="27"/>
      <c r="C58" s="26" t="s">
        <v>377</v>
      </c>
      <c r="D58" s="26"/>
    </row>
    <row r="59" spans="1:17" s="45" customFormat="1" ht="11" x14ac:dyDescent="0.3">
      <c r="B59" s="27"/>
      <c r="C59" s="26"/>
      <c r="D59" s="26"/>
      <c r="G59" s="46"/>
    </row>
    <row r="60" spans="1:17" s="45" customFormat="1" ht="11" x14ac:dyDescent="0.3">
      <c r="B60" s="27"/>
      <c r="C60" s="26"/>
      <c r="D60" s="26"/>
      <c r="G60" s="47"/>
    </row>
    <row r="61" spans="1:17" s="45" customFormat="1" ht="11" x14ac:dyDescent="0.3">
      <c r="B61" s="27"/>
      <c r="C61" s="26"/>
      <c r="D61" s="26"/>
      <c r="G61" s="48"/>
    </row>
    <row r="62" spans="1:17" s="45" customFormat="1" ht="11" x14ac:dyDescent="0.3">
      <c r="B62" s="27"/>
      <c r="C62" s="26"/>
      <c r="D62" s="26"/>
      <c r="G62" s="47"/>
    </row>
    <row r="63" spans="1:17" s="45" customFormat="1" ht="11" x14ac:dyDescent="0.3">
      <c r="B63" s="27"/>
      <c r="C63" s="26"/>
      <c r="D63" s="26"/>
      <c r="G63" s="48"/>
    </row>
    <row r="64" spans="1:17" s="45" customFormat="1" ht="11" x14ac:dyDescent="0.3">
      <c r="B64" s="27"/>
      <c r="C64" s="26"/>
      <c r="D64" s="26"/>
    </row>
    <row r="65" spans="2:4" s="45" customFormat="1" ht="11" x14ac:dyDescent="0.3">
      <c r="B65" s="27"/>
      <c r="C65" s="26"/>
      <c r="D65" s="26"/>
    </row>
    <row r="66" spans="2:4" s="45" customFormat="1" ht="11" x14ac:dyDescent="0.3">
      <c r="B66" s="27"/>
      <c r="C66" s="26"/>
      <c r="D66" s="26"/>
    </row>
    <row r="67" spans="2:4" s="45" customFormat="1" ht="11" x14ac:dyDescent="0.3">
      <c r="B67" s="27"/>
      <c r="C67" s="26"/>
      <c r="D67" s="26"/>
    </row>
    <row r="68" spans="2:4" s="45" customFormat="1" ht="11" x14ac:dyDescent="0.3">
      <c r="B68" s="27"/>
      <c r="C68" s="26"/>
      <c r="D68" s="26"/>
    </row>
    <row r="69" spans="2:4" s="45" customFormat="1" ht="11" x14ac:dyDescent="0.3">
      <c r="B69" s="27"/>
      <c r="C69" s="26"/>
      <c r="D69" s="26"/>
    </row>
    <row r="70" spans="2:4" s="45" customFormat="1" ht="9.5" x14ac:dyDescent="0.2">
      <c r="B70" s="49"/>
    </row>
    <row r="71" spans="2:4" s="45" customFormat="1" ht="9.5" x14ac:dyDescent="0.2">
      <c r="B71" s="49"/>
    </row>
    <row r="72" spans="2:4" s="45" customFormat="1" ht="9.5" x14ac:dyDescent="0.2">
      <c r="B72" s="49"/>
    </row>
    <row r="73" spans="2:4" s="45" customFormat="1" ht="9.5" x14ac:dyDescent="0.2">
      <c r="B73" s="49"/>
    </row>
    <row r="74" spans="2:4" s="45" customFormat="1" ht="9.5" x14ac:dyDescent="0.2">
      <c r="B74" s="49"/>
    </row>
    <row r="75" spans="2:4" s="45" customFormat="1" ht="9.5" x14ac:dyDescent="0.2">
      <c r="B75" s="49"/>
    </row>
    <row r="76" spans="2:4" s="45" customFormat="1" ht="9.5" x14ac:dyDescent="0.2">
      <c r="B76" s="49"/>
    </row>
    <row r="77" spans="2:4" s="45" customFormat="1" ht="9.5" x14ac:dyDescent="0.2">
      <c r="B77" s="49"/>
    </row>
  </sheetData>
  <mergeCells count="14">
    <mergeCell ref="Q7:Q11"/>
    <mergeCell ref="B8:C9"/>
    <mergeCell ref="K7:K11"/>
    <mergeCell ref="L7:L11"/>
    <mergeCell ref="M7:M11"/>
    <mergeCell ref="N7:N11"/>
    <mergeCell ref="O7:O11"/>
    <mergeCell ref="P7:P11"/>
    <mergeCell ref="E7:E11"/>
    <mergeCell ref="F7:F11"/>
    <mergeCell ref="G7:G11"/>
    <mergeCell ref="H7:H11"/>
    <mergeCell ref="I7:I11"/>
    <mergeCell ref="J7:J1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5897E2559D2945A60BBF43CA6D3644" ma:contentTypeVersion="8" ma:contentTypeDescription="Crear nuevo documento." ma:contentTypeScope="" ma:versionID="78857cd6596b83e1a9844bdbe21ad462">
  <xsd:schema xmlns:xsd="http://www.w3.org/2001/XMLSchema" xmlns:xs="http://www.w3.org/2001/XMLSchema" xmlns:p="http://schemas.microsoft.com/office/2006/metadata/properties" xmlns:ns2="c8c521c1-af9b-487f-95a1-cfb00b773e44" targetNamespace="http://schemas.microsoft.com/office/2006/metadata/properties" ma:root="true" ma:fieldsID="65faa02327b331548810cab55ee71346" ns2:_="">
    <xsd:import namespace="c8c521c1-af9b-487f-95a1-cfb00b773e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521c1-af9b-487f-95a1-cfb00b773e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c521c1-af9b-487f-95a1-cfb00b773e4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1CD920-10C4-475C-8580-40CE527AC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c521c1-af9b-487f-95a1-cfb00b773e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041C60-302C-4052-80F9-7BA0A12ECB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FDCC59-D82C-4507-A00A-DFB637732EC5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c8c521c1-af9b-487f-95a1-cfb00b773e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DE OPERACIONES  2020 </vt:lpstr>
      <vt:lpstr>INGRESOS 2020</vt:lpstr>
      <vt:lpstr>GASTOS 2020</vt:lpstr>
      <vt:lpstr>'ESTADO DE OPERACIONES  2020 '!Área_de_impresión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Vivian Martinez Rivera</dc:creator>
  <cp:lastModifiedBy>Vivian Martinez Rivera</cp:lastModifiedBy>
  <cp:lastPrinted>2021-12-07T18:55:33Z</cp:lastPrinted>
  <dcterms:created xsi:type="dcterms:W3CDTF">2021-09-16T14:50:42Z</dcterms:created>
  <dcterms:modified xsi:type="dcterms:W3CDTF">2022-10-21T22:54:42Z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0x010100055897E2559D2945A60BBF43CA6D3644</vt:lpwstr>
  </property>
  <property fmtid="{D5CDD505-2E9C-101B-9397-08002B2CF9AE}" pid="3" name="Order">
    <vt:r8>10800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