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ezrv\OneDrive - MH de CR\UASF2\AAESTADISTICAS 2014\Archivos  remitidos en  Diciembre 2021\"/>
    </mc:Choice>
  </mc:AlternateContent>
  <xr:revisionPtr revIDLastSave="1" documentId="13_ncr:1_{20FF27CF-1E4C-4135-8653-6ABE0F5614C0}" xr6:coauthVersionLast="36" xr6:coauthVersionMax="36" xr10:uidLastSave="{62DD88CD-16E1-4D5C-AB45-0650B77DF84F}"/>
  <bookViews>
    <workbookView xWindow="0" yWindow="0" windowWidth="20490" windowHeight="8940" xr2:uid="{E20C9CEB-3604-44E5-9EFF-6BE253B77B88}"/>
  </bookViews>
  <sheets>
    <sheet name="ESTADO DE OPERACIONES 2019 " sheetId="3" r:id="rId1"/>
    <sheet name="INGRESOS 2019" sheetId="1" r:id="rId2"/>
    <sheet name="GASTOS 2019 " sheetId="2" r:id="rId3"/>
  </sheets>
  <externalReferences>
    <externalReference r:id="rId4"/>
    <externalReference r:id="rId5"/>
  </externalReferences>
  <definedNames>
    <definedName name="\a">#REF!</definedName>
    <definedName name="ANITA">#REF!</definedName>
    <definedName name="_xlnm.Print_Area">#REF!</definedName>
    <definedName name="BERNA">#REF!</definedName>
    <definedName name="fff">#REF!</definedName>
    <definedName name="fffff">#REF!</definedName>
    <definedName name="INGRE">#REF!</definedName>
    <definedName name="J">#REF!</definedName>
    <definedName name="NOTAS">#REF!</definedName>
    <definedName name="PASA">#REF!</definedName>
    <definedName name="REES">#REF!</definedName>
    <definedName name="Reporting_Country_Code" localSheetId="0">#REF!</definedName>
    <definedName name="Reporting_Country_Code" localSheetId="2">#REF!</definedName>
    <definedName name="Reporting_Country_Code" localSheetId="1">#REF!</definedName>
    <definedName name="Reporting_Country_Code">[1]Coverpage!$I$9</definedName>
    <definedName name="Reporting_Country_Name" localSheetId="0">#REF!</definedName>
    <definedName name="Reporting_Country_Name" localSheetId="2">#REF!</definedName>
    <definedName name="Reporting_Country_Name" localSheetId="1">#REF!</definedName>
    <definedName name="Reporting_Country_Name">[1]Coverpage!$I$8</definedName>
    <definedName name="Reporting_Period_Code" localSheetId="0">#REF!</definedName>
    <definedName name="Reporting_Period_Code" localSheetId="2">#REF!</definedName>
    <definedName name="Reporting_Period_Code" localSheetId="1">#REF!</definedName>
    <definedName name="Reporting_Period_Code">[1]Coverpage!$I$10</definedName>
    <definedName name="RESU">#REF!</definedName>
    <definedName name="tabla">#REF!</definedName>
    <definedName name="_xlnm.Print_Titles">[2]Q5!$A$1:$C$65536,[2]Q5!$A$1:$IV$7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P42" i="3" l="1"/>
  <c r="P41" i="3"/>
  <c r="P40" i="3" s="1"/>
  <c r="O40" i="3"/>
  <c r="N40" i="3"/>
  <c r="M40" i="3"/>
  <c r="L40" i="3"/>
  <c r="K40" i="3"/>
  <c r="J40" i="3"/>
  <c r="I40" i="3"/>
  <c r="H40" i="3"/>
  <c r="G40" i="3"/>
  <c r="F40" i="3"/>
  <c r="E40" i="3"/>
  <c r="D40" i="3"/>
  <c r="P39" i="3"/>
  <c r="P38" i="3"/>
  <c r="O37" i="3"/>
  <c r="N37" i="3"/>
  <c r="M37" i="3"/>
  <c r="L37" i="3"/>
  <c r="K37" i="3"/>
  <c r="J37" i="3"/>
  <c r="I37" i="3"/>
  <c r="H37" i="3"/>
  <c r="G37" i="3"/>
  <c r="F37" i="3"/>
  <c r="E37" i="3"/>
  <c r="D37" i="3"/>
  <c r="O29" i="3"/>
  <c r="N29" i="3"/>
  <c r="M29" i="3"/>
  <c r="L29" i="3"/>
  <c r="K29" i="3"/>
  <c r="J29" i="3"/>
  <c r="I29" i="3"/>
  <c r="H29" i="3"/>
  <c r="G29" i="3"/>
  <c r="F29" i="3"/>
  <c r="E29" i="3"/>
  <c r="D29" i="3"/>
  <c r="P29" i="3"/>
  <c r="H24" i="3"/>
  <c r="O52" i="2"/>
  <c r="N52" i="2"/>
  <c r="M52" i="2"/>
  <c r="L52" i="2"/>
  <c r="K52" i="2"/>
  <c r="J52" i="2"/>
  <c r="I52" i="2"/>
  <c r="H52" i="2"/>
  <c r="G52" i="2"/>
  <c r="F52" i="2"/>
  <c r="E52" i="2"/>
  <c r="D52" i="2"/>
  <c r="O49" i="2"/>
  <c r="M49" i="2"/>
  <c r="K49" i="2"/>
  <c r="I49" i="2"/>
  <c r="H49" i="2"/>
  <c r="G49" i="2"/>
  <c r="F49" i="2"/>
  <c r="E49" i="2"/>
  <c r="D49" i="2"/>
  <c r="N49" i="2"/>
  <c r="L49" i="2"/>
  <c r="O43" i="2"/>
  <c r="N43" i="2"/>
  <c r="M43" i="2"/>
  <c r="L43" i="2"/>
  <c r="K43" i="2"/>
  <c r="J43" i="2"/>
  <c r="I43" i="2"/>
  <c r="H43" i="2"/>
  <c r="G43" i="2"/>
  <c r="F43" i="2"/>
  <c r="E43" i="2"/>
  <c r="D43" i="2"/>
  <c r="O38" i="2"/>
  <c r="O24" i="3" s="1"/>
  <c r="N38" i="2"/>
  <c r="N24" i="3" s="1"/>
  <c r="M38" i="2"/>
  <c r="M24" i="3" s="1"/>
  <c r="L38" i="2"/>
  <c r="L24" i="3" s="1"/>
  <c r="K38" i="2"/>
  <c r="K24" i="3" s="1"/>
  <c r="J38" i="2"/>
  <c r="J24" i="3" s="1"/>
  <c r="I38" i="2"/>
  <c r="I24" i="3" s="1"/>
  <c r="H38" i="2"/>
  <c r="G38" i="2"/>
  <c r="G24" i="3" s="1"/>
  <c r="F38" i="2"/>
  <c r="F24" i="3" s="1"/>
  <c r="E38" i="2"/>
  <c r="E24" i="3" s="1"/>
  <c r="D38" i="2"/>
  <c r="D24" i="3" s="1"/>
  <c r="O35" i="2"/>
  <c r="N35" i="2"/>
  <c r="M35" i="2"/>
  <c r="K35" i="2"/>
  <c r="J35" i="2"/>
  <c r="I35" i="2"/>
  <c r="H35" i="2"/>
  <c r="F35" i="2"/>
  <c r="E35" i="2"/>
  <c r="D35" i="2"/>
  <c r="O32" i="2"/>
  <c r="L32" i="2"/>
  <c r="K32" i="2"/>
  <c r="J32" i="2"/>
  <c r="H32" i="2"/>
  <c r="G32" i="2"/>
  <c r="E32" i="2"/>
  <c r="D32" i="2"/>
  <c r="M32" i="2"/>
  <c r="F32" i="2"/>
  <c r="O29" i="2"/>
  <c r="N29" i="2"/>
  <c r="M29" i="2"/>
  <c r="L29" i="2"/>
  <c r="K29" i="2"/>
  <c r="J29" i="2"/>
  <c r="I29" i="2"/>
  <c r="H29" i="2"/>
  <c r="G29" i="2"/>
  <c r="F29" i="2"/>
  <c r="E29" i="2"/>
  <c r="D29" i="2"/>
  <c r="O24" i="2"/>
  <c r="N24" i="2"/>
  <c r="M24" i="2"/>
  <c r="L24" i="2"/>
  <c r="K24" i="2"/>
  <c r="J24" i="2"/>
  <c r="I24" i="2"/>
  <c r="H24" i="2"/>
  <c r="G24" i="2"/>
  <c r="F24" i="2"/>
  <c r="E24" i="2"/>
  <c r="D24" i="2"/>
  <c r="O20" i="2"/>
  <c r="O21" i="3" s="1"/>
  <c r="M20" i="2"/>
  <c r="M21" i="3" s="1"/>
  <c r="L20" i="2"/>
  <c r="L21" i="3" s="1"/>
  <c r="J20" i="2"/>
  <c r="J21" i="3" s="1"/>
  <c r="H20" i="2"/>
  <c r="H21" i="3" s="1"/>
  <c r="G20" i="2"/>
  <c r="G21" i="3" s="1"/>
  <c r="F20" i="2"/>
  <c r="F21" i="3" s="1"/>
  <c r="E20" i="2"/>
  <c r="K20" i="2"/>
  <c r="K21" i="3" s="1"/>
  <c r="O19" i="3"/>
  <c r="N19" i="3"/>
  <c r="M19" i="3"/>
  <c r="L19" i="3"/>
  <c r="K19" i="3"/>
  <c r="J19" i="3"/>
  <c r="I19" i="3"/>
  <c r="H19" i="3"/>
  <c r="G19" i="3"/>
  <c r="E19" i="3"/>
  <c r="D19" i="3"/>
  <c r="O15" i="2"/>
  <c r="O13" i="2" s="1"/>
  <c r="M15" i="2"/>
  <c r="L15" i="2"/>
  <c r="K15" i="2"/>
  <c r="K13" i="2" s="1"/>
  <c r="J15" i="2"/>
  <c r="I15" i="2"/>
  <c r="I13" i="2" s="1"/>
  <c r="H15" i="2"/>
  <c r="F15" i="2"/>
  <c r="E15" i="2"/>
  <c r="D15" i="2"/>
  <c r="N15" i="2"/>
  <c r="N13" i="2" s="1"/>
  <c r="N18" i="3" s="1"/>
  <c r="G15" i="2"/>
  <c r="E13" i="2"/>
  <c r="O77" i="1"/>
  <c r="N77" i="1"/>
  <c r="M77" i="1"/>
  <c r="L77" i="1"/>
  <c r="K77" i="1"/>
  <c r="J77" i="1"/>
  <c r="I77" i="1"/>
  <c r="H77" i="1"/>
  <c r="G77" i="1"/>
  <c r="F77" i="1"/>
  <c r="E77" i="1"/>
  <c r="D77" i="1"/>
  <c r="O74" i="1"/>
  <c r="M74" i="1"/>
  <c r="L74" i="1"/>
  <c r="K74" i="1"/>
  <c r="J74" i="1"/>
  <c r="I74" i="1"/>
  <c r="H74" i="1"/>
  <c r="G74" i="1"/>
  <c r="N74" i="1"/>
  <c r="F74" i="1"/>
  <c r="E74" i="1"/>
  <c r="P73" i="1"/>
  <c r="O68" i="1"/>
  <c r="N68" i="1"/>
  <c r="M68" i="1"/>
  <c r="L68" i="1"/>
  <c r="K68" i="1"/>
  <c r="J68" i="1"/>
  <c r="I68" i="1"/>
  <c r="H68" i="1"/>
  <c r="G68" i="1"/>
  <c r="F68" i="1"/>
  <c r="E68" i="1"/>
  <c r="D68" i="1"/>
  <c r="O59" i="1"/>
  <c r="O58" i="1" s="1"/>
  <c r="N59" i="1"/>
  <c r="N58" i="1" s="1"/>
  <c r="M59" i="1"/>
  <c r="M58" i="1" s="1"/>
  <c r="L59" i="1"/>
  <c r="L58" i="1" s="1"/>
  <c r="K59" i="1"/>
  <c r="K58" i="1" s="1"/>
  <c r="J59" i="1"/>
  <c r="I59" i="1"/>
  <c r="I58" i="1" s="1"/>
  <c r="H59" i="1"/>
  <c r="H58" i="1" s="1"/>
  <c r="G59" i="1"/>
  <c r="G58" i="1" s="1"/>
  <c r="F59" i="1"/>
  <c r="F58" i="1" s="1"/>
  <c r="E59" i="1"/>
  <c r="E58" i="1" s="1"/>
  <c r="D59" i="1"/>
  <c r="D58" i="1" s="1"/>
  <c r="J58" i="1"/>
  <c r="N54" i="1"/>
  <c r="M54" i="1"/>
  <c r="L54" i="1"/>
  <c r="J54" i="1"/>
  <c r="H54" i="1"/>
  <c r="E54" i="1"/>
  <c r="O54" i="1"/>
  <c r="O47" i="1" s="1"/>
  <c r="O15" i="3" s="1"/>
  <c r="F54" i="1"/>
  <c r="O51" i="1"/>
  <c r="N51" i="1"/>
  <c r="M51" i="1"/>
  <c r="L51" i="1"/>
  <c r="K51" i="1"/>
  <c r="J51" i="1"/>
  <c r="I51" i="1"/>
  <c r="H51" i="1"/>
  <c r="G51" i="1"/>
  <c r="F51" i="1"/>
  <c r="E51" i="1"/>
  <c r="D51" i="1"/>
  <c r="O48" i="1"/>
  <c r="N48" i="1"/>
  <c r="M48" i="1"/>
  <c r="L48" i="1"/>
  <c r="K48" i="1"/>
  <c r="J48" i="1"/>
  <c r="I48" i="1"/>
  <c r="H48" i="1"/>
  <c r="G48" i="1"/>
  <c r="F48" i="1"/>
  <c r="E48" i="1"/>
  <c r="D48" i="1"/>
  <c r="O14" i="3"/>
  <c r="M14" i="3"/>
  <c r="L14" i="3"/>
  <c r="K14" i="3"/>
  <c r="J14" i="3"/>
  <c r="I14" i="3"/>
  <c r="H14" i="3"/>
  <c r="G14" i="3"/>
  <c r="F14" i="3"/>
  <c r="E14" i="3"/>
  <c r="D14" i="3"/>
  <c r="L38" i="1"/>
  <c r="J38" i="1"/>
  <c r="O34" i="1"/>
  <c r="N34" i="1"/>
  <c r="M34" i="1"/>
  <c r="L34" i="1"/>
  <c r="K34" i="1"/>
  <c r="J34" i="1"/>
  <c r="I34" i="1"/>
  <c r="H34" i="1"/>
  <c r="G34" i="1"/>
  <c r="F34" i="1"/>
  <c r="E34" i="1"/>
  <c r="D34" i="1"/>
  <c r="M26" i="1"/>
  <c r="J26" i="1"/>
  <c r="O26" i="1"/>
  <c r="N26" i="1"/>
  <c r="L26" i="1"/>
  <c r="L25" i="1" s="1"/>
  <c r="K26" i="1"/>
  <c r="I26" i="1"/>
  <c r="I25" i="1" s="1"/>
  <c r="E26" i="1"/>
  <c r="E25" i="1" s="1"/>
  <c r="N19" i="1"/>
  <c r="M19" i="1"/>
  <c r="K19" i="1"/>
  <c r="I19" i="1"/>
  <c r="H19" i="1"/>
  <c r="G19" i="1"/>
  <c r="E19" i="1"/>
  <c r="D19" i="1"/>
  <c r="P18" i="1"/>
  <c r="K14" i="1"/>
  <c r="I14" i="1"/>
  <c r="F14" i="1"/>
  <c r="E14" i="1"/>
  <c r="O14" i="1"/>
  <c r="N14" i="1"/>
  <c r="L14" i="1"/>
  <c r="E57" i="1" l="1"/>
  <c r="E16" i="3" s="1"/>
  <c r="P37" i="3"/>
  <c r="P43" i="2"/>
  <c r="N42" i="2"/>
  <c r="N25" i="3" s="1"/>
  <c r="F42" i="2"/>
  <c r="F25" i="3" s="1"/>
  <c r="M25" i="1"/>
  <c r="P51" i="1"/>
  <c r="P52" i="2"/>
  <c r="L42" i="2"/>
  <c r="L25" i="3" s="1"/>
  <c r="G42" i="2"/>
  <c r="G25" i="3" s="1"/>
  <c r="E42" i="2"/>
  <c r="E25" i="3" s="1"/>
  <c r="D42" i="2"/>
  <c r="D25" i="3" s="1"/>
  <c r="K42" i="2"/>
  <c r="K25" i="3" s="1"/>
  <c r="O42" i="2"/>
  <c r="O25" i="3" s="1"/>
  <c r="P29" i="2"/>
  <c r="O28" i="2"/>
  <c r="O23" i="3" s="1"/>
  <c r="P24" i="2"/>
  <c r="P77" i="1"/>
  <c r="P68" i="1"/>
  <c r="P59" i="1"/>
  <c r="E47" i="1"/>
  <c r="E15" i="3" s="1"/>
  <c r="J47" i="1"/>
  <c r="J15" i="3" s="1"/>
  <c r="H47" i="1"/>
  <c r="H15" i="3" s="1"/>
  <c r="M47" i="1"/>
  <c r="M15" i="3" s="1"/>
  <c r="P48" i="1"/>
  <c r="F47" i="1"/>
  <c r="F15" i="3" s="1"/>
  <c r="P34" i="1"/>
  <c r="K25" i="1"/>
  <c r="N25" i="1"/>
  <c r="O25" i="1"/>
  <c r="F13" i="2"/>
  <c r="F18" i="3" s="1"/>
  <c r="G13" i="2"/>
  <c r="L19" i="1"/>
  <c r="K38" i="1"/>
  <c r="G26" i="1"/>
  <c r="G25" i="1" s="1"/>
  <c r="J14" i="1"/>
  <c r="O19" i="1"/>
  <c r="N38" i="1"/>
  <c r="E28" i="2"/>
  <c r="E23" i="3" s="1"/>
  <c r="I57" i="1"/>
  <c r="I16" i="3" s="1"/>
  <c r="M57" i="1"/>
  <c r="M16" i="3" s="1"/>
  <c r="H38" i="1"/>
  <c r="J19" i="1"/>
  <c r="G38" i="1"/>
  <c r="M13" i="2"/>
  <c r="M18" i="3" s="1"/>
  <c r="G57" i="1"/>
  <c r="G16" i="3" s="1"/>
  <c r="L57" i="1"/>
  <c r="L16" i="3" s="1"/>
  <c r="J57" i="1"/>
  <c r="J16" i="3" s="1"/>
  <c r="K28" i="2"/>
  <c r="K23" i="3" s="1"/>
  <c r="H42" i="2"/>
  <c r="H25" i="3" s="1"/>
  <c r="H26" i="1"/>
  <c r="H25" i="1" s="1"/>
  <c r="L13" i="2"/>
  <c r="L18" i="3" s="1"/>
  <c r="M28" i="2"/>
  <c r="M23" i="3" s="1"/>
  <c r="J49" i="2"/>
  <c r="J42" i="2" s="1"/>
  <c r="J25" i="3" s="1"/>
  <c r="M14" i="1"/>
  <c r="I38" i="1"/>
  <c r="I13" i="1" s="1"/>
  <c r="L35" i="2"/>
  <c r="L28" i="2" s="1"/>
  <c r="L23" i="3" s="1"/>
  <c r="K54" i="1"/>
  <c r="K47" i="1" s="1"/>
  <c r="K15" i="3" s="1"/>
  <c r="N57" i="1"/>
  <c r="N16" i="3" s="1"/>
  <c r="O57" i="1"/>
  <c r="O16" i="3" s="1"/>
  <c r="M38" i="1"/>
  <c r="G14" i="1"/>
  <c r="G13" i="1" s="1"/>
  <c r="J25" i="1"/>
  <c r="I32" i="2"/>
  <c r="H14" i="1"/>
  <c r="O38" i="1"/>
  <c r="D13" i="2"/>
  <c r="D18" i="3" s="1"/>
  <c r="I20" i="2"/>
  <c r="I21" i="3" s="1"/>
  <c r="D26" i="1"/>
  <c r="I42" i="2"/>
  <c r="I25" i="3" s="1"/>
  <c r="P14" i="3"/>
  <c r="P19" i="3"/>
  <c r="L13" i="1"/>
  <c r="L13" i="3" s="1"/>
  <c r="G54" i="1"/>
  <c r="G47" i="1" s="1"/>
  <c r="G15" i="3" s="1"/>
  <c r="D54" i="1"/>
  <c r="D47" i="1" s="1"/>
  <c r="H57" i="1"/>
  <c r="H16" i="3" s="1"/>
  <c r="D20" i="2"/>
  <c r="D21" i="3" s="1"/>
  <c r="F28" i="2"/>
  <c r="F23" i="3" s="1"/>
  <c r="G35" i="2"/>
  <c r="G28" i="2" s="1"/>
  <c r="G23" i="3" s="1"/>
  <c r="F38" i="1"/>
  <c r="N47" i="1"/>
  <c r="N15" i="3" s="1"/>
  <c r="F57" i="1"/>
  <c r="F16" i="3" s="1"/>
  <c r="H28" i="2"/>
  <c r="H23" i="3" s="1"/>
  <c r="F26" i="1"/>
  <c r="F25" i="1" s="1"/>
  <c r="I54" i="1"/>
  <c r="F19" i="1"/>
  <c r="P19" i="1" s="1"/>
  <c r="E38" i="1"/>
  <c r="E13" i="1" s="1"/>
  <c r="H13" i="2"/>
  <c r="H18" i="3" s="1"/>
  <c r="N32" i="2"/>
  <c r="N28" i="2" s="1"/>
  <c r="N23" i="3" s="1"/>
  <c r="P15" i="2"/>
  <c r="E18" i="3"/>
  <c r="K18" i="3"/>
  <c r="J13" i="2"/>
  <c r="O18" i="3"/>
  <c r="P20" i="2"/>
  <c r="P21" i="3" s="1"/>
  <c r="E21" i="3"/>
  <c r="J28" i="2"/>
  <c r="J23" i="3" s="1"/>
  <c r="M42" i="2"/>
  <c r="M25" i="3" s="1"/>
  <c r="I18" i="3"/>
  <c r="L47" i="1"/>
  <c r="L15" i="3" s="1"/>
  <c r="K57" i="1"/>
  <c r="K16" i="3" s="1"/>
  <c r="P58" i="1"/>
  <c r="I28" i="2"/>
  <c r="I23" i="3" s="1"/>
  <c r="N14" i="3"/>
  <c r="G18" i="3"/>
  <c r="F19" i="3"/>
  <c r="D25" i="1"/>
  <c r="P38" i="2"/>
  <c r="P24" i="3" s="1"/>
  <c r="D14" i="1"/>
  <c r="D38" i="1"/>
  <c r="D74" i="1"/>
  <c r="P74" i="1" s="1"/>
  <c r="D28" i="2"/>
  <c r="N20" i="2"/>
  <c r="M12" i="2" l="1"/>
  <c r="O13" i="1"/>
  <c r="O13" i="3" s="1"/>
  <c r="O12" i="3" s="1"/>
  <c r="M13" i="1"/>
  <c r="O17" i="3"/>
  <c r="O34" i="3" s="1"/>
  <c r="M17" i="3"/>
  <c r="M34" i="3" s="1"/>
  <c r="P32" i="2"/>
  <c r="O12" i="2"/>
  <c r="H17" i="3"/>
  <c r="H34" i="3" s="1"/>
  <c r="M12" i="1"/>
  <c r="K13" i="1"/>
  <c r="K12" i="1" s="1"/>
  <c r="N13" i="1"/>
  <c r="N13" i="3" s="1"/>
  <c r="N12" i="3" s="1"/>
  <c r="H13" i="1"/>
  <c r="H13" i="3" s="1"/>
  <c r="H12" i="3" s="1"/>
  <c r="P38" i="1"/>
  <c r="K17" i="3"/>
  <c r="K34" i="3" s="1"/>
  <c r="F13" i="1"/>
  <c r="F13" i="3" s="1"/>
  <c r="F12" i="3" s="1"/>
  <c r="J13" i="1"/>
  <c r="J12" i="1" s="1"/>
  <c r="E12" i="2"/>
  <c r="D12" i="2"/>
  <c r="P13" i="2"/>
  <c r="P18" i="3" s="1"/>
  <c r="K12" i="2"/>
  <c r="D57" i="1"/>
  <c r="P57" i="1" s="1"/>
  <c r="P16" i="3" s="1"/>
  <c r="P35" i="2"/>
  <c r="N12" i="1"/>
  <c r="O12" i="1"/>
  <c r="I17" i="3"/>
  <c r="I34" i="3" s="1"/>
  <c r="H12" i="2"/>
  <c r="M13" i="3"/>
  <c r="M12" i="3" s="1"/>
  <c r="P25" i="1"/>
  <c r="P26" i="1"/>
  <c r="I12" i="2"/>
  <c r="F12" i="2"/>
  <c r="I47" i="1"/>
  <c r="I15" i="3" s="1"/>
  <c r="P49" i="2"/>
  <c r="F17" i="3"/>
  <c r="F34" i="3" s="1"/>
  <c r="P42" i="2"/>
  <c r="P25" i="3" s="1"/>
  <c r="I13" i="3"/>
  <c r="E12" i="1"/>
  <c r="E13" i="3"/>
  <c r="E12" i="3" s="1"/>
  <c r="G17" i="3"/>
  <c r="G34" i="3" s="1"/>
  <c r="J12" i="2"/>
  <c r="J18" i="3"/>
  <c r="J17" i="3" s="1"/>
  <c r="J34" i="3" s="1"/>
  <c r="G12" i="2"/>
  <c r="D15" i="3"/>
  <c r="G12" i="1"/>
  <c r="G13" i="3"/>
  <c r="G12" i="3" s="1"/>
  <c r="H12" i="1"/>
  <c r="L17" i="3"/>
  <c r="L34" i="3" s="1"/>
  <c r="L12" i="2"/>
  <c r="L12" i="1"/>
  <c r="E17" i="3"/>
  <c r="E34" i="3" s="1"/>
  <c r="N21" i="3"/>
  <c r="N17" i="3" s="1"/>
  <c r="N34" i="3" s="1"/>
  <c r="N12" i="2"/>
  <c r="P28" i="2"/>
  <c r="P23" i="3" s="1"/>
  <c r="D23" i="3"/>
  <c r="D17" i="3" s="1"/>
  <c r="D34" i="3" s="1"/>
  <c r="P14" i="1"/>
  <c r="D13" i="1"/>
  <c r="L12" i="3"/>
  <c r="O26" i="3" l="1"/>
  <c r="K13" i="3"/>
  <c r="K12" i="3" s="1"/>
  <c r="K26" i="3" s="1"/>
  <c r="M27" i="3"/>
  <c r="P17" i="3"/>
  <c r="P34" i="3" s="1"/>
  <c r="J13" i="3"/>
  <c r="J12" i="3" s="1"/>
  <c r="J27" i="3" s="1"/>
  <c r="F12" i="1"/>
  <c r="D16" i="3"/>
  <c r="P47" i="1"/>
  <c r="P15" i="3" s="1"/>
  <c r="I12" i="1"/>
  <c r="O27" i="3"/>
  <c r="O35" i="3"/>
  <c r="O43" i="3" s="1"/>
  <c r="M35" i="3"/>
  <c r="M43" i="3" s="1"/>
  <c r="M26" i="3"/>
  <c r="P12" i="2"/>
  <c r="I12" i="3"/>
  <c r="I27" i="3" s="1"/>
  <c r="F35" i="3"/>
  <c r="F43" i="3" s="1"/>
  <c r="F27" i="3"/>
  <c r="F26" i="3"/>
  <c r="N26" i="3"/>
  <c r="N35" i="3"/>
  <c r="N43" i="3" s="1"/>
  <c r="N27" i="3"/>
  <c r="H27" i="3"/>
  <c r="H26" i="3"/>
  <c r="H35" i="3"/>
  <c r="H43" i="3" s="1"/>
  <c r="L27" i="3"/>
  <c r="L26" i="3"/>
  <c r="L35" i="3"/>
  <c r="L43" i="3" s="1"/>
  <c r="E35" i="3"/>
  <c r="E43" i="3" s="1"/>
  <c r="E27" i="3"/>
  <c r="E26" i="3"/>
  <c r="D12" i="1"/>
  <c r="P13" i="1"/>
  <c r="P13" i="3" s="1"/>
  <c r="D13" i="3"/>
  <c r="G27" i="3"/>
  <c r="G26" i="3"/>
  <c r="G35" i="3"/>
  <c r="G43" i="3" s="1"/>
  <c r="K27" i="3" l="1"/>
  <c r="K35" i="3"/>
  <c r="K43" i="3" s="1"/>
  <c r="P12" i="3"/>
  <c r="P26" i="3" s="1"/>
  <c r="J35" i="3"/>
  <c r="J43" i="3" s="1"/>
  <c r="J26" i="3"/>
  <c r="P12" i="1"/>
  <c r="D12" i="3"/>
  <c r="D35" i="3" s="1"/>
  <c r="D43" i="3" s="1"/>
  <c r="I26" i="3"/>
  <c r="I35" i="3"/>
  <c r="I43" i="3" s="1"/>
  <c r="P35" i="3" l="1"/>
  <c r="P43" i="3" s="1"/>
  <c r="P27" i="3"/>
  <c r="D26" i="3"/>
  <c r="D27" i="3"/>
</calcChain>
</file>

<file path=xl/sharedStrings.xml><?xml version="1.0" encoding="utf-8"?>
<sst xmlns="http://schemas.openxmlformats.org/spreadsheetml/2006/main" count="509" uniqueCount="395">
  <si>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</si>
  <si>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</si>
  <si>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</si>
  <si>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</si>
  <si>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</si>
  <si>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</si>
  <si>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</si>
  <si>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</si>
  <si>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</si>
  <si>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</si>
  <si>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</si>
  <si>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</si>
  <si>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GR_G14</t>
  </si>
  <si>
    <t>1</t>
  </si>
  <si>
    <t>INGRESO ...............................................................................................................................................</t>
  </si>
  <si>
    <t xml:space="preserve"> </t>
  </si>
  <si>
    <t>GRT_G14</t>
  </si>
  <si>
    <t>11</t>
  </si>
  <si>
    <t>Impuestos ................................................................................................................................................</t>
  </si>
  <si>
    <t>GRTI_G14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</si>
  <si>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</si>
  <si>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</si>
  <si>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GRTII_G14</t>
  </si>
  <si>
    <t>1111</t>
  </si>
  <si>
    <t>Pagaderos por personas físicas ................................................................................................................................................</t>
  </si>
  <si>
    <t>GRTIC_G14</t>
  </si>
  <si>
    <t>1112</t>
  </si>
  <si>
    <t>Pagaderos por sociedades y otras empresas ................................................................................................................................................</t>
  </si>
  <si>
    <t>GRTIU_G14</t>
  </si>
  <si>
    <t>1113</t>
  </si>
  <si>
    <t>Otros ................................................................................................................................................</t>
  </si>
  <si>
    <t>GRTPAY_G14</t>
  </si>
  <si>
    <t>112</t>
  </si>
  <si>
    <t>Impuestos sobre la nómina y la fuerza de trabajo ................................................................................................................................................</t>
  </si>
  <si>
    <t>GRTP_G14</t>
  </si>
  <si>
    <t>113</t>
  </si>
  <si>
    <t>Impuestos sobre la propiedad ................................................................................................................................................</t>
  </si>
  <si>
    <t>GRTPP_G14</t>
  </si>
  <si>
    <t>1131</t>
  </si>
  <si>
    <t>Impuestos recurrentes sobre la propiedad inmueble ................................................................................................................................................</t>
  </si>
  <si>
    <t>GRTPW_G14</t>
  </si>
  <si>
    <t>1132</t>
  </si>
  <si>
    <t>Impuestos recurrentes sobre el patrimonio neto .................................................................................................................................................</t>
  </si>
  <si>
    <t>GRTPE_G14</t>
  </si>
  <si>
    <t>1133</t>
  </si>
  <si>
    <t>Impuestos sobre sucesiones, herencia y regalos .................................................................................................................................................</t>
  </si>
  <si>
    <t>GRTPN_G14</t>
  </si>
  <si>
    <t>1135</t>
  </si>
  <si>
    <t>Gravámenes sobre el capital .................................................................................................................................................</t>
  </si>
  <si>
    <t>GRTPR_G14</t>
  </si>
  <si>
    <t>1136</t>
  </si>
  <si>
    <t>Otros impuestos recurrentes sobre la propiedad ...............................................................................................................................................</t>
  </si>
  <si>
    <t>GRTGS_G14</t>
  </si>
  <si>
    <t>114</t>
  </si>
  <si>
    <t>Impuestos sobre los bienes y servicios ..................................................................................................................................................</t>
  </si>
  <si>
    <t>GRTGSG_G14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</si>
  <si>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</si>
  <si>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</si>
  <si>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GRTGSGV_G14</t>
  </si>
  <si>
    <t>11411</t>
  </si>
  <si>
    <t>Impuestos sobre el valor agregado ..................................................................................................................................................</t>
  </si>
  <si>
    <t>GRTGSGS_G14</t>
  </si>
  <si>
    <t>11412</t>
  </si>
  <si>
    <t>Impuestos sobre las ventas ..................................................................................................................................................</t>
  </si>
  <si>
    <t>GRTGSGT_G14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</si>
  <si>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</si>
  <si>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</si>
  <si>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GRTPF_G14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</si>
  <si>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</si>
  <si>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</si>
  <si>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GRTGSE_G14</t>
  </si>
  <si>
    <t>1142</t>
  </si>
  <si>
    <t>Impuestos selectivos ...................................................................................................................................................</t>
  </si>
  <si>
    <t>GRTGSP_G14</t>
  </si>
  <si>
    <t>1143</t>
  </si>
  <si>
    <t>Utilidades de los monopolios fiscales ...................................................................................................................................................</t>
  </si>
  <si>
    <t>GRTGSS_G14</t>
  </si>
  <si>
    <t>1144</t>
  </si>
  <si>
    <t>Impuestos sobre servicios específicos ...................................................................................................................................................</t>
  </si>
  <si>
    <t>GRTGSU_G14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</si>
  <si>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</si>
  <si>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</si>
  <si>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GRTGSUM_G14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</si>
  <si>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</si>
  <si>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</si>
  <si>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GRTGSUO_G14</t>
  </si>
  <si>
    <t>11452</t>
  </si>
  <si>
    <t>Otros ...................................................................................................................................................</t>
  </si>
  <si>
    <t>GRTGSO_G14</t>
  </si>
  <si>
    <t>1146</t>
  </si>
  <si>
    <t>Otros impuestos sobre los bienes y servicios ...................................................................................................................................................</t>
  </si>
  <si>
    <t>GRTT_G14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</si>
  <si>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</si>
  <si>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</si>
  <si>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GRTTC_G14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</si>
  <si>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</si>
  <si>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</si>
  <si>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GRTTE_G14</t>
  </si>
  <si>
    <t>1152</t>
  </si>
  <si>
    <t>Impuestos sobre las exportaciones ...................................................................................................................................................</t>
  </si>
  <si>
    <t>GRTTP_G14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</si>
  <si>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</si>
  <si>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</si>
  <si>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GRTTXP_G14</t>
  </si>
  <si>
    <t>1154</t>
  </si>
  <si>
    <t>Utilidades de operaciones cambiarias ...................................................................................................................................................</t>
  </si>
  <si>
    <t>GRTTXT_G14</t>
  </si>
  <si>
    <t>1155</t>
  </si>
  <si>
    <t>Impuestos sobre las operaciones cambiarias ...................................................................................................................................................</t>
  </si>
  <si>
    <t>GRTTO_G14</t>
  </si>
  <si>
    <t>1156</t>
  </si>
  <si>
    <t>Otros impuestos sobre el comercio y las transacciones internacionales .......................................</t>
  </si>
  <si>
    <t>GRTO_G14</t>
  </si>
  <si>
    <t>116</t>
  </si>
  <si>
    <t>Otros impuestos ...................................................................................................................................................</t>
  </si>
  <si>
    <t>GRS_G14</t>
  </si>
  <si>
    <t>12</t>
  </si>
  <si>
    <t>Contribuciones sociales ...................................................................................................................................................</t>
  </si>
  <si>
    <t>GRG_G14</t>
  </si>
  <si>
    <t>13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</si>
  <si>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</si>
  <si>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</si>
  <si>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</si>
  <si>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</si>
  <si>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</si>
  <si>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</si>
  <si>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</si>
  <si>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</si>
  <si>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</si>
  <si>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</si>
  <si>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</si>
  <si>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</si>
  <si>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</si>
  <si>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</si>
  <si>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</si>
  <si>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</si>
  <si>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</si>
  <si>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</si>
  <si>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GRO_G14</t>
  </si>
  <si>
    <t>14</t>
  </si>
  <si>
    <t>Otros ingresos ....................................................................................................................................................</t>
  </si>
  <si>
    <t>GROP_G14</t>
  </si>
  <si>
    <t>141</t>
  </si>
  <si>
    <t>Rentas de la propiedad ....................................................................................................................................................</t>
  </si>
  <si>
    <t>GROPI_G14</t>
  </si>
  <si>
    <t>1411</t>
  </si>
  <si>
    <t>Intereses ............................................................................................................................................................</t>
  </si>
  <si>
    <t>GROPI_NRES_G14</t>
  </si>
  <si>
    <t>14111</t>
  </si>
  <si>
    <t>De no residentes  ....................................................................................................................................................</t>
  </si>
  <si>
    <t>GROPI_NGG_G14</t>
  </si>
  <si>
    <t>14112</t>
  </si>
  <si>
    <t>De residentes distintos del gobierno general ....................................................................................................................................................</t>
  </si>
  <si>
    <t>GROPI_GG_G14</t>
  </si>
  <si>
    <t>14113</t>
  </si>
  <si>
    <t>De otras unidades del gobierno general ....................................................................................................................................................</t>
  </si>
  <si>
    <t>GROPD_G14</t>
  </si>
  <si>
    <t>1412</t>
  </si>
  <si>
    <t xml:space="preserve">Dividendos ........................................................................................................................................................ </t>
  </si>
  <si>
    <t>GROPW_G14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</si>
  <si>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</si>
  <si>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</si>
  <si>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GROPN_G14</t>
  </si>
  <si>
    <t>1414</t>
  </si>
  <si>
    <t>Rentas de la propiedad relac. con distribución de rentas de la inversión ..........................................................</t>
  </si>
  <si>
    <t>GROPR_G14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</si>
  <si>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</si>
  <si>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</si>
  <si>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GROPE_G14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</si>
  <si>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</si>
  <si>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</si>
  <si>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GROS_G14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</si>
  <si>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</si>
  <si>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</si>
  <si>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GROSM_G14</t>
  </si>
  <si>
    <t>1421</t>
  </si>
  <si>
    <t>Ventas de establecimientos de mercado ...................................................................................................................</t>
  </si>
  <si>
    <t>GROSA_G14</t>
  </si>
  <si>
    <t>1422</t>
  </si>
  <si>
    <t>Derechos administrativos .............................................................................................................................................................</t>
  </si>
  <si>
    <t>GROSN_G14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</si>
  <si>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</si>
  <si>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</si>
  <si>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GROSI_G14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</si>
  <si>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</si>
  <si>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</si>
  <si>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GROF_G14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</si>
  <si>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</si>
  <si>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</si>
  <si>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GROT_G14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</si>
  <si>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</si>
  <si>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</si>
  <si>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GROTC_G14</t>
  </si>
  <si>
    <t>1441</t>
  </si>
  <si>
    <t>GROTK_G14</t>
  </si>
  <si>
    <t>1442</t>
  </si>
  <si>
    <t>Capital .............................................................................................................................................................</t>
  </si>
  <si>
    <t>GROO_G14</t>
  </si>
  <si>
    <t>145</t>
  </si>
  <si>
    <t>Primas, tasas y acreencias relacionadas con seguros no de vida y sistemas de garantías estandarizadas ..........................................................</t>
  </si>
  <si>
    <t>GROOP_G14</t>
  </si>
  <si>
    <t>1451</t>
  </si>
  <si>
    <t>Primas, tasas y derechos corrientes ...................................................................................................................</t>
  </si>
  <si>
    <t>GROOPP_G14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</si>
  <si>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</si>
  <si>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</si>
  <si>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NA</t>
  </si>
  <si>
    <t>GROOPF_G14</t>
  </si>
  <si>
    <t>14512</t>
  </si>
  <si>
    <t>Tasas para sistemas de garantías estandarizadas  .............................................................................................................................</t>
  </si>
  <si>
    <t>GROOC_G14</t>
  </si>
  <si>
    <t>1452</t>
  </si>
  <si>
    <t>Derechos de capital .......................................................................................................................................................</t>
  </si>
  <si>
    <t>GE_G14</t>
  </si>
  <si>
    <t>2</t>
  </si>
  <si>
    <t>GASTO ................................................................................................................................................</t>
  </si>
  <si>
    <t>GECE_G14</t>
  </si>
  <si>
    <t>21</t>
  </si>
  <si>
    <t>Remuneración a los empleados .................................................................................................................................................</t>
  </si>
  <si>
    <t>GECEW_G14</t>
  </si>
  <si>
    <t>211</t>
  </si>
  <si>
    <t>Sueldos y salarios .................................................................................................................................................</t>
  </si>
  <si>
    <t>GECES_G14</t>
  </si>
  <si>
    <t>212</t>
  </si>
  <si>
    <t>Contribuciones sociales de empleadores .................................................................................................................................................</t>
  </si>
  <si>
    <t>GECESA_G14</t>
  </si>
  <si>
    <t>2121</t>
  </si>
  <si>
    <t>Contribuciones sociales efectivas de empleadores .................................................................................................................................................</t>
  </si>
  <si>
    <t>GECESI_G14</t>
  </si>
  <si>
    <t>2122</t>
  </si>
  <si>
    <t>Contribuciones sociales imputadas de empleadores .................................................................................................................................................</t>
  </si>
  <si>
    <t>GEGS_G14</t>
  </si>
  <si>
    <t>22</t>
  </si>
  <si>
    <t xml:space="preserve">Uso de bienes y servicios ................................................................................................................................................. </t>
  </si>
  <si>
    <t>GEKC_G14</t>
  </si>
  <si>
    <t>23</t>
  </si>
  <si>
    <t>GEI_G14</t>
  </si>
  <si>
    <t>24</t>
  </si>
  <si>
    <t>Intereses .................................................................................................................................................</t>
  </si>
  <si>
    <t>GEI_NRES_G14</t>
  </si>
  <si>
    <t>241</t>
  </si>
  <si>
    <t>A no residentes .................................................................................................................................................</t>
  </si>
  <si>
    <t>GEI_NGG_G14</t>
  </si>
  <si>
    <t>242</t>
  </si>
  <si>
    <t>A residentes distintos del gobierno general .................................................................................................................................................</t>
  </si>
  <si>
    <t>GEI_GG_G14</t>
  </si>
  <si>
    <t>243</t>
  </si>
  <si>
    <t>A otras unidades del gobierno general .................................................................................................................................................</t>
  </si>
  <si>
    <t>GEST_G14</t>
  </si>
  <si>
    <t>25</t>
  </si>
  <si>
    <t>Subsidios .................................................................................................................................................</t>
  </si>
  <si>
    <t>GEST_PCO_G14</t>
  </si>
  <si>
    <t>251</t>
  </si>
  <si>
    <t>A corporaciones públicas ..................................................................................................................................................</t>
  </si>
  <si>
    <t>GEST_PE_G14</t>
  </si>
  <si>
    <t>252</t>
  </si>
  <si>
    <t>A empresas privadas ..................................................................................................................................................</t>
  </si>
  <si>
    <t>GEST_OS_G14</t>
  </si>
  <si>
    <t>253</t>
  </si>
  <si>
    <t>A otros sectores ..................................................................................................................................................</t>
  </si>
  <si>
    <t>GEG_G14</t>
  </si>
  <si>
    <t>26</t>
  </si>
  <si>
    <t>Donaciones ..................................................................................................................................................</t>
  </si>
  <si>
    <t>GEG_FG_G14</t>
  </si>
  <si>
    <t>261</t>
  </si>
  <si>
    <t>A gobiernos extranjeros ..................................................................................................................................................</t>
  </si>
  <si>
    <t>GEGC_FG_G14</t>
  </si>
  <si>
    <t>2611</t>
  </si>
  <si>
    <t>Corrientes ..................................................................................................................................................</t>
  </si>
  <si>
    <t>GEGK_FG_G14</t>
  </si>
  <si>
    <t>2612</t>
  </si>
  <si>
    <t>Capital ..................................................................................................................................................</t>
  </si>
  <si>
    <t>GEG_IO_G14</t>
  </si>
  <si>
    <t>262</t>
  </si>
  <si>
    <t>A organismos internacionales ..................................................................................................................................................</t>
  </si>
  <si>
    <t>GEGC_IO_G14</t>
  </si>
  <si>
    <t>2621</t>
  </si>
  <si>
    <t>GEGK_IO_G14</t>
  </si>
  <si>
    <t>2622</t>
  </si>
  <si>
    <t>GEG_GG_G14</t>
  </si>
  <si>
    <t>263</t>
  </si>
  <si>
    <t>A otras unidades del gobierno general ..................................................................................................................................................</t>
  </si>
  <si>
    <t>GEGC_GG_G14</t>
  </si>
  <si>
    <t>2631</t>
  </si>
  <si>
    <t>GEGK_GG_G14</t>
  </si>
  <si>
    <t>2632</t>
  </si>
  <si>
    <t>GES_G14</t>
  </si>
  <si>
    <t>27</t>
  </si>
  <si>
    <t>GESS_G14</t>
  </si>
  <si>
    <t>271</t>
  </si>
  <si>
    <t>Prestaciones de la seguridad social ..................................................................................................................................................</t>
  </si>
  <si>
    <t>GESA_G14</t>
  </si>
  <si>
    <t>272</t>
  </si>
  <si>
    <t>Prestaciones de asistencia social ..................................................................................................................................................</t>
  </si>
  <si>
    <t>GESE_G14</t>
  </si>
  <si>
    <t>273</t>
  </si>
  <si>
    <t>Prestaciones sociales relacionadas al empleo ..................................................................................................................................................</t>
  </si>
  <si>
    <t>GEO_G14</t>
  </si>
  <si>
    <t>28</t>
  </si>
  <si>
    <t>Otros gastos ..................................................................................................................................................</t>
  </si>
  <si>
    <t>GEOP_G14</t>
  </si>
  <si>
    <t>281</t>
  </si>
  <si>
    <t>Gasto de la propiedad distinto de intereses ..................................................................................................................................................</t>
  </si>
  <si>
    <t>GEOPD_G14</t>
  </si>
  <si>
    <t>2811</t>
  </si>
  <si>
    <t>Dividendos ..................................................................................................................................................</t>
  </si>
  <si>
    <t>GEOPW_G14</t>
  </si>
  <si>
    <t>2812</t>
  </si>
  <si>
    <t>Retiros de los ingresos de las cuasisociedades ..................................................................................................................................................</t>
  </si>
  <si>
    <t>GEOPP_G14</t>
  </si>
  <si>
    <t>2813</t>
  </si>
  <si>
    <t>Rentas de la propiedad relac. con distribución de rentas de la inversión ....................................................................................................</t>
  </si>
  <si>
    <t>GEOPR_G14</t>
  </si>
  <si>
    <t>2814</t>
  </si>
  <si>
    <t>Arriendo de activos públicos naturales ...................................................................................................................................................</t>
  </si>
  <si>
    <t>GEOPE_G14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</si>
  <si>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</si>
  <si>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</si>
  <si>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GEOM_G14</t>
  </si>
  <si>
    <t>282</t>
  </si>
  <si>
    <t>Transferencias no clasificadas en otra parte ...................................................................................................................................................</t>
  </si>
  <si>
    <t>GEOMC_G14</t>
  </si>
  <si>
    <t>2821</t>
  </si>
  <si>
    <t>GEOMK_G14</t>
  </si>
  <si>
    <t>2822</t>
  </si>
  <si>
    <t>GEOO_G14</t>
  </si>
  <si>
    <t>283</t>
  </si>
  <si>
    <t>Primas, tasas y derechos relacionados con seguros no de vida y sistemas de garantías estandarizadas ...................................................................</t>
  </si>
  <si>
    <t>GEOOP_G14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</si>
  <si>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</si>
  <si>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</si>
  <si>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GEOOC_G14</t>
  </si>
  <si>
    <t>2832</t>
  </si>
  <si>
    <t>ESTADO DE OPERACIONES</t>
  </si>
  <si>
    <t>x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</si>
  <si>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</si>
  <si>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</si>
  <si>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Impuestos .................................................................................................................................................................. </t>
  </si>
  <si>
    <t>Contribuciones sociales ...........................................................................................................................................</t>
  </si>
  <si>
    <t xml:space="preserve">Donaciones ............................................................................................................................................................ </t>
  </si>
  <si>
    <t>Otros ingresos..........................................................................................................................................................</t>
  </si>
  <si>
    <t>Gasto....................................................................................................................................................................................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</si>
  <si>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</si>
  <si>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Uso de bienes y servicios ............................................................................................................................................................ </t>
  </si>
  <si>
    <t xml:space="preserve">Intereses ............................................................................................................................................................ </t>
  </si>
  <si>
    <t xml:space="preserve">Subsidios ............................................................................................................................................................ 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</si>
  <si>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</si>
  <si>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</si>
  <si>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</si>
  <si>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</si>
  <si>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</si>
  <si>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</si>
  <si>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</si>
  <si>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</si>
  <si>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</si>
  <si>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</si>
  <si>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</si>
  <si>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</si>
  <si>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</si>
  <si>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</si>
  <si>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</si>
  <si>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</si>
  <si>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</si>
  <si>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</si>
  <si>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</si>
  <si>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</si>
  <si>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</si>
  <si>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</si>
  <si>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</si>
  <si>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</si>
  <si>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</si>
  <si>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</si>
  <si>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</si>
  <si>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</si>
  <si>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</si>
  <si>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</si>
  <si>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</si>
  <si>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</si>
  <si>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</si>
  <si>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</si>
  <si>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COSTA RICA- GOBIERNO CENTRAL PRESUPUESTARIO</t>
  </si>
  <si>
    <t>INGRESOS</t>
  </si>
  <si>
    <t>GASTOS</t>
  </si>
  <si>
    <t>TOTAL</t>
  </si>
  <si>
    <t>AÑO 2019</t>
  </si>
  <si>
    <t>Consumo de capital fijo (Nota 1).................................................................................................................................................</t>
  </si>
  <si>
    <t>Prestaciones sociales (Nota 2) ..................................................................................................................................................</t>
  </si>
  <si>
    <r>
      <rPr>
        <b/>
        <sz val="7.5"/>
        <rFont val="Segoe UI"/>
        <family val="2"/>
      </rPr>
      <t>Nota 1:</t>
    </r>
    <r>
      <rPr>
        <sz val="7.5"/>
        <rFont val="Segoe UI"/>
        <family val="2"/>
      </rPr>
      <t xml:space="preserve">  No esta disponible la informacion del consumo de capital fijo.</t>
    </r>
  </si>
  <si>
    <r>
      <rPr>
        <b/>
        <sz val="7.5"/>
        <rFont val="Segoe UI"/>
        <family val="2"/>
      </rPr>
      <t>Nota 2</t>
    </r>
    <r>
      <rPr>
        <sz val="7.5"/>
        <rFont val="Segoe UI"/>
        <family val="2"/>
      </rPr>
      <t>:  No se tiene el detalle del dato para los Organos Desconcentrados,  las cifras estan implicitas en la linea 282: Transferencias no clasificadas en otra parte.</t>
    </r>
  </si>
  <si>
    <r>
      <t xml:space="preserve">Consumo de capital fijo  </t>
    </r>
    <r>
      <rPr>
        <b/>
        <sz val="7.5"/>
        <rFont val="Segoe UI"/>
        <family val="2"/>
      </rPr>
      <t>(Nota 1)</t>
    </r>
    <r>
      <rPr>
        <sz val="7.5"/>
        <rFont val="Segoe UI"/>
        <family val="2"/>
      </rPr>
      <t xml:space="preserve">.......................................................................................................................................................... </t>
    </r>
  </si>
  <si>
    <r>
      <t xml:space="preserve">Prestaciones sociales  </t>
    </r>
    <r>
      <rPr>
        <b/>
        <sz val="7.5"/>
        <rFont val="Segoe UI"/>
        <family val="2"/>
      </rPr>
      <t>(Nota 2)</t>
    </r>
    <r>
      <rPr>
        <sz val="7.5"/>
        <rFont val="Segoe UI"/>
        <family val="2"/>
      </rPr>
      <t xml:space="preserve">............................................................................................................................................................ </t>
    </r>
  </si>
  <si>
    <r>
      <rPr>
        <b/>
        <sz val="7.5"/>
        <rFont val="Segoe UI"/>
        <family val="2"/>
      </rPr>
      <t xml:space="preserve">Nota 2: </t>
    </r>
    <r>
      <rPr>
        <sz val="7.5"/>
        <rFont val="Segoe UI"/>
        <family val="2"/>
      </rPr>
      <t xml:space="preserve"> No se tiene el detalle del dato para los Organos Desconcentrados,  las cifras estan implicitas en la linea 282: Transferencias no clasificadas en otra parte.</t>
    </r>
  </si>
  <si>
    <r>
      <rPr>
        <b/>
        <sz val="7.5"/>
        <rFont val="Segoe UI"/>
        <family val="2"/>
      </rPr>
      <t>Nota 3:</t>
    </r>
    <r>
      <rPr>
        <sz val="7.5"/>
        <rFont val="Segoe UI"/>
        <family val="2"/>
      </rPr>
      <t xml:space="preserve">  Corresponde al dato de la inversión, tomado de la liquidción presupuestaria.</t>
    </r>
  </si>
  <si>
    <r>
      <t xml:space="preserve">Activos fijos </t>
    </r>
    <r>
      <rPr>
        <b/>
        <sz val="7.5"/>
        <rFont val="Segoe UI"/>
        <family val="2"/>
      </rPr>
      <t xml:space="preserve"> (Nota 3)</t>
    </r>
    <r>
      <rPr>
        <sz val="7.5"/>
        <rFont val="Segoe UI"/>
        <family val="2"/>
      </rPr>
      <t>.............................................................................................................................................................................</t>
    </r>
  </si>
  <si>
    <t>en millones de 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</si>
</sst>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%"/>
    <numFmt numFmtId="167" formatCode="#,##0.0_ ;[Red]\-#,##0.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7.5"/>
      <name val="Segoe UI"/>
      <family val="2"/>
    </font>
    <font>
      <sz val="10"/>
      <name val="Segoe UI"/>
      <family val="2"/>
    </font>
    <font>
      <sz val="7.5"/>
      <name val="Segoe UI"/>
      <family val="2"/>
    </font>
    <font>
      <b/>
      <sz val="11"/>
      <name val="Calibri"/>
      <family val="2"/>
      <scheme val="minor"/>
    </font>
    <font>
      <sz val="7.5"/>
      <color indexed="12"/>
      <name val="Segoe UI"/>
      <family val="2"/>
    </font>
    <font>
      <sz val="7.5"/>
      <name val="Arial"/>
      <family val="2"/>
    </font>
    <font>
      <sz val="7.5"/>
      <color theme="0" tint="-0.24994659260841701"/>
      <name val="Segoe UI"/>
      <family val="2"/>
    </font>
    <font>
      <sz val="10"/>
      <color theme="0" tint="-0.24994659260841701"/>
      <name val="Arial"/>
      <family val="2"/>
    </font>
    <font>
      <b/>
      <sz val="7.5"/>
      <color indexed="12"/>
      <name val="Segoe UI"/>
      <family val="2"/>
    </font>
    <font>
      <b/>
      <sz val="7.5"/>
      <color theme="0" tint="-0.14996795556505021"/>
      <name val="Segoe UI"/>
      <family val="2"/>
    </font>
    <font>
      <b/>
      <i/>
      <sz val="7.5"/>
      <name val="Segoe UI"/>
      <family val="2"/>
    </font>
    <font>
      <sz val="7.5"/>
      <color indexed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/>
    <xf numFmtId="43" fontId="0" fillId="0" borderId="0" xfId="1" applyFont="1" applyFill="1" applyProtection="1"/>
    <xf numFmtId="164" fontId="0" fillId="0" borderId="0" xfId="2" applyFont="1" applyFill="1" applyProtection="1"/>
    <xf numFmtId="43" fontId="0" fillId="0" borderId="1" xfId="1" applyFont="1" applyFill="1" applyBorder="1" applyProtection="1"/>
    <xf numFmtId="0" fontId="0" fillId="0" borderId="1" xfId="0" applyFill="1" applyBorder="1" applyProtection="1"/>
    <xf numFmtId="0" fontId="6" fillId="0" borderId="0" xfId="0" applyFont="1" applyFill="1" applyBorder="1" applyProtection="1"/>
    <xf numFmtId="49" fontId="6" fillId="0" borderId="5" xfId="0" applyNumberFormat="1" applyFont="1" applyFill="1" applyBorder="1" applyAlignment="1" applyProtection="1">
      <alignment horizontal="left"/>
    </xf>
    <xf numFmtId="49" fontId="6" fillId="0" borderId="7" xfId="0" applyNumberFormat="1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164" fontId="0" fillId="0" borderId="0" xfId="0" applyNumberFormat="1" applyFill="1" applyProtection="1"/>
    <xf numFmtId="49" fontId="4" fillId="0" borderId="5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65" fontId="8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indent="1"/>
    </xf>
    <xf numFmtId="165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left" indent="3"/>
    </xf>
    <xf numFmtId="0" fontId="4" fillId="0" borderId="0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indent="3"/>
    </xf>
    <xf numFmtId="0" fontId="6" fillId="0" borderId="1" xfId="0" applyFont="1" applyFill="1" applyBorder="1" applyAlignment="1" applyProtection="1">
      <alignment horizontal="left" indent="2"/>
    </xf>
    <xf numFmtId="165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49" fontId="6" fillId="0" borderId="0" xfId="0" applyNumberFormat="1" applyFont="1" applyFill="1" applyProtection="1"/>
    <xf numFmtId="43" fontId="10" fillId="0" borderId="0" xfId="1" applyFont="1" applyFill="1" applyProtection="1"/>
    <xf numFmtId="0" fontId="10" fillId="0" borderId="0" xfId="0" applyFont="1" applyFill="1" applyProtection="1"/>
    <xf numFmtId="49" fontId="0" fillId="0" borderId="0" xfId="0" applyNumberFormat="1" applyFill="1" applyProtection="1"/>
    <xf numFmtId="43" fontId="11" fillId="0" borderId="0" xfId="1" applyFont="1" applyFill="1" applyProtection="1"/>
    <xf numFmtId="0" fontId="11" fillId="0" borderId="0" xfId="0" applyFont="1" applyFill="1" applyProtection="1"/>
    <xf numFmtId="0" fontId="0" fillId="0" borderId="2" xfId="0" applyFill="1" applyBorder="1" applyProtection="1"/>
    <xf numFmtId="0" fontId="0" fillId="0" borderId="5" xfId="0" applyFill="1" applyBorder="1" applyProtection="1"/>
    <xf numFmtId="49" fontId="4" fillId="0" borderId="12" xfId="0" applyNumberFormat="1" applyFont="1" applyFill="1" applyBorder="1" applyAlignment="1" applyProtection="1">
      <alignment horizontal="left"/>
    </xf>
    <xf numFmtId="0" fontId="4" fillId="0" borderId="13" xfId="0" applyFont="1" applyFill="1" applyBorder="1" applyProtection="1"/>
    <xf numFmtId="165" fontId="12" fillId="0" borderId="14" xfId="0" applyNumberFormat="1" applyFont="1" applyFill="1" applyBorder="1" applyAlignment="1" applyProtection="1">
      <alignment horizontal="right"/>
      <protection locked="0"/>
    </xf>
    <xf numFmtId="43" fontId="2" fillId="0" borderId="0" xfId="1" applyFont="1" applyFill="1" applyProtection="1"/>
    <xf numFmtId="43" fontId="2" fillId="0" borderId="0" xfId="0" applyNumberFormat="1" applyFont="1" applyFill="1" applyProtection="1"/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horizontal="left" indent="1"/>
    </xf>
    <xf numFmtId="165" fontId="6" fillId="0" borderId="14" xfId="0" applyNumberFormat="1" applyFont="1" applyFill="1" applyBorder="1" applyAlignment="1" applyProtection="1">
      <alignment horizontal="right"/>
      <protection locked="0"/>
    </xf>
    <xf numFmtId="49" fontId="6" fillId="0" borderId="12" xfId="0" applyNumberFormat="1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 indent="2"/>
    </xf>
    <xf numFmtId="0" fontId="6" fillId="0" borderId="13" xfId="0" applyFont="1" applyFill="1" applyBorder="1" applyProtection="1"/>
    <xf numFmtId="0" fontId="6" fillId="0" borderId="13" xfId="0" applyFont="1" applyFill="1" applyBorder="1" applyAlignment="1" applyProtection="1">
      <alignment horizontal="left" indent="1"/>
    </xf>
    <xf numFmtId="0" fontId="9" fillId="0" borderId="0" xfId="0" applyFont="1" applyFill="1" applyProtection="1"/>
    <xf numFmtId="164" fontId="9" fillId="0" borderId="0" xfId="2" applyFont="1" applyFill="1" applyProtection="1"/>
    <xf numFmtId="165" fontId="9" fillId="0" borderId="0" xfId="0" applyNumberFormat="1" applyFont="1" applyFill="1" applyProtection="1"/>
    <xf numFmtId="164" fontId="9" fillId="0" borderId="0" xfId="0" applyNumberFormat="1" applyFont="1" applyFill="1" applyProtection="1"/>
    <xf numFmtId="49" fontId="9" fillId="0" borderId="0" xfId="0" applyNumberFormat="1" applyFont="1" applyFill="1" applyProtection="1"/>
    <xf numFmtId="49" fontId="3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49" fontId="13" fillId="0" borderId="5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165" fontId="6" fillId="0" borderId="6" xfId="0" applyNumberFormat="1" applyFont="1" applyFill="1" applyBorder="1" applyAlignment="1" applyProtection="1">
      <alignment horizontal="right"/>
    </xf>
    <xf numFmtId="43" fontId="8" fillId="0" borderId="6" xfId="1" applyFont="1" applyFill="1" applyBorder="1" applyAlignment="1" applyProtection="1">
      <alignment horizontal="right"/>
    </xf>
    <xf numFmtId="43" fontId="6" fillId="0" borderId="6" xfId="1" applyFont="1" applyFill="1" applyBorder="1" applyAlignment="1" applyProtection="1">
      <alignment horizontal="right"/>
    </xf>
    <xf numFmtId="43" fontId="0" fillId="0" borderId="0" xfId="0" applyNumberFormat="1" applyFill="1" applyProtection="1"/>
    <xf numFmtId="43" fontId="6" fillId="0" borderId="14" xfId="1" applyFont="1" applyFill="1" applyBorder="1" applyAlignment="1" applyProtection="1">
      <alignment horizontal="right"/>
    </xf>
    <xf numFmtId="49" fontId="14" fillId="0" borderId="5" xfId="0" applyNumberFormat="1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49" fontId="14" fillId="0" borderId="15" xfId="0" applyNumberFormat="1" applyFont="1" applyFill="1" applyBorder="1" applyAlignment="1" applyProtection="1">
      <alignment horizontal="left"/>
    </xf>
    <xf numFmtId="0" fontId="14" fillId="0" borderId="16" xfId="0" applyFont="1" applyFill="1" applyBorder="1" applyProtection="1"/>
    <xf numFmtId="0" fontId="6" fillId="0" borderId="16" xfId="0" applyFont="1" applyFill="1" applyBorder="1" applyProtection="1"/>
    <xf numFmtId="43" fontId="8" fillId="0" borderId="17" xfId="1" applyFont="1" applyFill="1" applyBorder="1" applyAlignment="1" applyProtection="1">
      <alignment horizontal="right"/>
    </xf>
    <xf numFmtId="43" fontId="8" fillId="0" borderId="18" xfId="1" applyFont="1" applyFill="1" applyBorder="1" applyAlignment="1" applyProtection="1">
      <alignment horizontal="right"/>
    </xf>
    <xf numFmtId="49" fontId="14" fillId="0" borderId="12" xfId="0" applyNumberFormat="1" applyFont="1" applyFill="1" applyBorder="1" applyAlignment="1" applyProtection="1">
      <alignment horizontal="left"/>
    </xf>
    <xf numFmtId="0" fontId="14" fillId="0" borderId="13" xfId="0" applyFont="1" applyFill="1" applyBorder="1" applyAlignment="1" applyProtection="1"/>
    <xf numFmtId="43" fontId="8" fillId="0" borderId="14" xfId="1" applyFont="1" applyFill="1" applyBorder="1" applyAlignment="1" applyProtection="1">
      <alignment horizontal="right"/>
    </xf>
    <xf numFmtId="0" fontId="14" fillId="0" borderId="13" xfId="0" applyFont="1" applyFill="1" applyBorder="1" applyProtection="1"/>
    <xf numFmtId="49" fontId="13" fillId="0" borderId="19" xfId="0" applyNumberFormat="1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indent="1"/>
    </xf>
    <xf numFmtId="43" fontId="6" fillId="0" borderId="8" xfId="1" applyFont="1" applyFill="1" applyBorder="1" applyAlignment="1" applyProtection="1">
      <alignment horizontal="right"/>
    </xf>
    <xf numFmtId="49" fontId="6" fillId="0" borderId="21" xfId="0" applyNumberFormat="1" applyFont="1" applyFill="1" applyBorder="1" applyAlignment="1" applyProtection="1"/>
    <xf numFmtId="0" fontId="6" fillId="0" borderId="22" xfId="0" applyFont="1" applyFill="1" applyBorder="1" applyAlignment="1" applyProtection="1"/>
    <xf numFmtId="0" fontId="6" fillId="0" borderId="22" xfId="0" applyFont="1" applyFill="1" applyBorder="1" applyProtection="1"/>
    <xf numFmtId="43" fontId="15" fillId="0" borderId="23" xfId="1" applyFont="1" applyFill="1" applyBorder="1" applyAlignment="1" applyProtection="1">
      <alignment horizontal="right"/>
    </xf>
    <xf numFmtId="166" fontId="15" fillId="0" borderId="6" xfId="3" applyNumberFormat="1" applyFont="1" applyFill="1" applyBorder="1" applyAlignment="1" applyProtection="1">
      <alignment horizontal="right"/>
    </xf>
    <xf numFmtId="167" fontId="6" fillId="0" borderId="6" xfId="0" applyNumberFormat="1" applyFont="1" applyFill="1" applyBorder="1" applyAlignment="1" applyProtection="1">
      <alignment horizontal="right"/>
      <protection locked="0"/>
    </xf>
    <xf numFmtId="167" fontId="6" fillId="0" borderId="6" xfId="1" applyNumberFormat="1" applyFont="1" applyFill="1" applyBorder="1" applyAlignment="1" applyProtection="1">
      <alignment horizontal="right"/>
      <protection locked="0"/>
    </xf>
    <xf numFmtId="167" fontId="6" fillId="0" borderId="8" xfId="1" applyNumberFormat="1" applyFont="1" applyFill="1" applyBorder="1" applyAlignment="1" applyProtection="1">
      <alignment horizontal="right"/>
      <protection locked="0"/>
    </xf>
    <xf numFmtId="167" fontId="6" fillId="0" borderId="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</xf>
    <xf numFmtId="165" fontId="4" fillId="0" borderId="6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left"/>
    </xf>
    <xf numFmtId="0" fontId="4" fillId="0" borderId="10" xfId="0" applyFont="1" applyFill="1" applyBorder="1" applyProtection="1"/>
    <xf numFmtId="49" fontId="5" fillId="2" borderId="2" xfId="0" applyNumberFormat="1" applyFont="1" applyFill="1" applyBorder="1" applyAlignment="1" applyProtection="1">
      <alignment horizontal="left"/>
    </xf>
    <xf numFmtId="0" fontId="5" fillId="2" borderId="3" xfId="0" applyFont="1" applyFill="1" applyBorder="1" applyProtection="1"/>
    <xf numFmtId="0" fontId="6" fillId="2" borderId="3" xfId="0" applyFont="1" applyFill="1" applyBorder="1" applyProtection="1"/>
    <xf numFmtId="0" fontId="6" fillId="2" borderId="0" xfId="0" applyFont="1" applyFill="1" applyBorder="1" applyProtection="1"/>
    <xf numFmtId="49" fontId="6" fillId="2" borderId="7" xfId="0" applyNumberFormat="1" applyFont="1" applyFill="1" applyBorder="1" applyAlignment="1" applyProtection="1">
      <alignment horizontal="left"/>
    </xf>
    <xf numFmtId="0" fontId="6" fillId="2" borderId="1" xfId="0" applyFont="1" applyFill="1" applyBorder="1" applyProtection="1"/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0" xfId="0" applyNumberFormat="1" applyFont="1" applyFill="1" applyBorder="1" applyAlignment="1" applyProtection="1">
      <alignment horizontal="left" vertical="center" wrapText="1" indent="1"/>
    </xf>
    <xf numFmtId="43" fontId="5" fillId="2" borderId="3" xfId="0" applyNumberFormat="1" applyFont="1" applyFill="1" applyBorder="1" applyProtection="1"/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left" vertical="center" wrapText="1" indent="1"/>
    </xf>
    <xf numFmtId="3" fontId="6" fillId="2" borderId="1" xfId="0" applyNumberFormat="1" applyFont="1" applyFill="1" applyBorder="1" applyProtection="1"/>
    <xf numFmtId="165" fontId="12" fillId="0" borderId="11" xfId="0" applyNumberFormat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0" xfId="0" applyNumberFormat="1" applyFont="1" applyFill="1" applyBorder="1" applyAlignment="1" applyProtection="1">
      <alignment horizontal="left" vertical="center" wrapText="1" inden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43" fontId="2" fillId="2" borderId="4" xfId="1" applyFont="1" applyFill="1" applyBorder="1" applyAlignment="1" applyProtection="1">
      <alignment horizontal="center" vertical="center"/>
    </xf>
    <xf numFmtId="43" fontId="2" fillId="2" borderId="6" xfId="1" applyFont="1" applyFill="1" applyBorder="1" applyAlignment="1" applyProtection="1">
      <alignment horizontal="center" vertical="center"/>
    </xf>
    <xf numFmtId="43" fontId="2" fillId="2" borderId="8" xfId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left" vertical="center" wrapText="1" indent="1"/>
    </xf>
  </cellXfs>
  <cellStyles count="4">
    <cellStyle name="Millares" xfId="1" builtinId="3"/>
    <cellStyle name="Millares 3" xfId="2" xr:uid="{9BAC3C86-E4E5-46FB-9C75-2FD770C995A7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634826</xdr:colOff>
      <xdr:row>2</xdr:row>
      <xdr:rowOff>100626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161093-342C-4EED-8157-F6292CCAD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576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115137</xdr:colOff>
      <xdr:row>0</xdr:row>
      <xdr:rowOff>0</xdr:rowOff>
    </xdr:from>
    <xdr:to>
      <xdr:col>2</xdr:col>
      <xdr:colOff>711235</xdr:colOff>
      <xdr:row>2</xdr:row>
      <xdr:rowOff>104813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870B3C-E49A-4A3D-A16D-8CDCF272B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7" y="0"/>
          <a:ext cx="920576" cy="481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530051</xdr:colOff>
      <xdr:row>2</xdr:row>
      <xdr:rowOff>100626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2C1D6E-49AE-46E9-B130-B1C6AC22D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920576" cy="48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Varmacro/yearbook/Yearbook%202017/238GYQ14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radrogue\Local%20Settings\Temporary%20Internet%20Files\OLK5C\wrs23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1">
          <cell r="A1" t="str">
            <v>GFSM2014_V1.6</v>
          </cell>
        </row>
        <row r="8">
          <cell r="I8" t="str">
            <v>Costa Rica</v>
          </cell>
        </row>
        <row r="9">
          <cell r="I9" t="str">
            <v>238</v>
          </cell>
        </row>
        <row r="10">
          <cell r="I10" t="str">
            <v>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Questionnaire 5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*TXG_RPCH-TXGO[-1] *</v>
          </cell>
        </row>
        <row r="76">
          <cell r="B76" t="str">
            <v xml:space="preserve">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 / 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 / 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BFBD-4D0D-43BE-AD28-C86D1E6FED24}">
  <dimension ref="A4:R120"/>
  <sheetViews>
    <sheetView showGridLines="0" tabSelected="1" zoomScale="91" zoomScaleNormal="91" workbookViewId="0">
      <pane xSplit="3" ySplit="10" topLeftCell="I11" activePane="bottomRight" state="frozen"/>
      <selection pane="topRight" activeCell="D1" sqref="D1"/>
      <selection pane="bottomLeft" activeCell="A9" sqref="A9"/>
      <selection pane="bottomRight" activeCell="D6" sqref="D6"/>
    </sheetView>
  </sheetViews>
  <sheetFormatPr baseColWidth="10" defaultColWidth="9.1796875" defaultRowHeight="14.5" x14ac:dyDescent="0.35"/>
  <cols>
    <col min="1" max="1" width="4.26953125" style="28" customWidth="1"/>
    <col min="2" max="2" width="66.54296875" style="1" customWidth="1"/>
    <col min="3" max="3" width="1.453125" style="1" customWidth="1"/>
    <col min="4" max="11" width="10" style="1" bestFit="1" customWidth="1"/>
    <col min="12" max="12" width="11.453125" style="1" customWidth="1"/>
    <col min="13" max="13" width="10" style="1" bestFit="1" customWidth="1"/>
    <col min="14" max="14" width="11" style="1" bestFit="1" customWidth="1"/>
    <col min="15" max="15" width="10.81640625" style="1" bestFit="1" customWidth="1"/>
    <col min="16" max="16" width="11.1796875" style="1" bestFit="1" customWidth="1"/>
    <col min="17" max="17" width="12.81640625" style="1" bestFit="1" customWidth="1"/>
    <col min="18" max="16384" width="9.1796875" style="1"/>
  </cols>
  <sheetData>
    <row r="4" spans="1:16" ht="16" x14ac:dyDescent="0.45">
      <c r="A4" s="2"/>
      <c r="B4" s="83" t="s">
        <v>380</v>
      </c>
      <c r="C4" s="3"/>
    </row>
    <row r="5" spans="1:16" ht="16" x14ac:dyDescent="0.45">
      <c r="A5" s="2"/>
      <c r="B5" s="83" t="s">
        <v>384</v>
      </c>
      <c r="C5" s="3"/>
    </row>
    <row r="6" spans="1:16" ht="16" x14ac:dyDescent="0.45">
      <c r="A6" s="50"/>
      <c r="B6" s="83" t="s">
        <v>394</v>
      </c>
      <c r="C6" s="51"/>
    </row>
    <row r="7" spans="1:16" ht="7.5" customHeight="1" x14ac:dyDescent="0.45">
      <c r="A7" s="87"/>
      <c r="B7" s="88"/>
      <c r="C7" s="89"/>
      <c r="D7" s="111" t="s">
        <v>0</v>
      </c>
      <c r="E7" s="111" t="s">
        <v>1</v>
      </c>
      <c r="F7" s="111" t="s">
        <v>2</v>
      </c>
      <c r="G7" s="111" t="s">
        <v>3</v>
      </c>
      <c r="H7" s="111" t="s">
        <v>4</v>
      </c>
      <c r="I7" s="111" t="s">
        <v>5</v>
      </c>
      <c r="J7" s="111" t="s">
        <v>6</v>
      </c>
      <c r="K7" s="111" t="s">
        <v>7</v>
      </c>
      <c r="L7" s="111" t="s">
        <v>8</v>
      </c>
      <c r="M7" s="111" t="s">
        <v>9</v>
      </c>
      <c r="N7" s="111" t="s">
        <v>10</v>
      </c>
      <c r="O7" s="111" t="s">
        <v>11</v>
      </c>
      <c r="P7" s="111" t="s">
        <v>383</v>
      </c>
    </row>
    <row r="8" spans="1:16" ht="3" customHeight="1" x14ac:dyDescent="0.35">
      <c r="A8" s="117" t="s">
        <v>333</v>
      </c>
      <c r="B8" s="118"/>
      <c r="C8" s="90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 ht="12" customHeight="1" x14ac:dyDescent="0.35">
      <c r="A9" s="117"/>
      <c r="B9" s="118"/>
      <c r="C9" s="90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6" ht="10.5" customHeight="1" x14ac:dyDescent="0.35">
      <c r="A10" s="91"/>
      <c r="B10" s="92"/>
      <c r="C10" s="9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16" ht="13.5" customHeight="1" x14ac:dyDescent="0.35">
      <c r="A11" s="52" t="s">
        <v>334</v>
      </c>
      <c r="B11" s="53" t="s">
        <v>335</v>
      </c>
      <c r="C11" s="8" t="s"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16.5" customHeight="1" x14ac:dyDescent="0.35">
      <c r="A12" s="13" t="s">
        <v>13</v>
      </c>
      <c r="B12" s="14" t="s">
        <v>336</v>
      </c>
      <c r="C12" s="8" t="s">
        <v>15</v>
      </c>
      <c r="D12" s="55">
        <f t="shared" ref="D12:P12" si="0">D13+D14+D15+D16</f>
        <v>528762.91710635764</v>
      </c>
      <c r="E12" s="55">
        <f t="shared" si="0"/>
        <v>355839.43593543844</v>
      </c>
      <c r="F12" s="55">
        <f t="shared" si="0"/>
        <v>552806.63617157808</v>
      </c>
      <c r="G12" s="55">
        <f t="shared" si="0"/>
        <v>401669.8628680043</v>
      </c>
      <c r="H12" s="55">
        <f t="shared" si="0"/>
        <v>343199.64769710868</v>
      </c>
      <c r="I12" s="55">
        <f t="shared" si="0"/>
        <v>493394.82573246415</v>
      </c>
      <c r="J12" s="55">
        <f t="shared" si="0"/>
        <v>382599.06918854016</v>
      </c>
      <c r="K12" s="55">
        <f t="shared" si="0"/>
        <v>393455.70585314179</v>
      </c>
      <c r="L12" s="55">
        <f t="shared" si="0"/>
        <v>505728.79950748087</v>
      </c>
      <c r="M12" s="55">
        <f t="shared" si="0"/>
        <v>414487.31514116435</v>
      </c>
      <c r="N12" s="55">
        <f t="shared" si="0"/>
        <v>444883.64146349009</v>
      </c>
      <c r="O12" s="55">
        <f t="shared" si="0"/>
        <v>758460.81529613549</v>
      </c>
      <c r="P12" s="55">
        <f t="shared" si="0"/>
        <v>5575288.6719609043</v>
      </c>
    </row>
    <row r="13" spans="1:16" ht="12" customHeight="1" x14ac:dyDescent="0.35">
      <c r="A13" s="9" t="s">
        <v>17</v>
      </c>
      <c r="B13" s="39" t="s">
        <v>337</v>
      </c>
      <c r="C13" s="8" t="s">
        <v>15</v>
      </c>
      <c r="D13" s="56">
        <f>'INGRESOS 2019'!D13</f>
        <v>458948.67996493832</v>
      </c>
      <c r="E13" s="56">
        <f>'INGRESOS 2019'!E13</f>
        <v>307148.13620027836</v>
      </c>
      <c r="F13" s="56">
        <f>'INGRESOS 2019'!F13</f>
        <v>478682.25753583835</v>
      </c>
      <c r="G13" s="56">
        <f>'INGRESOS 2019'!G13</f>
        <v>352698.95578387834</v>
      </c>
      <c r="H13" s="56">
        <f>'INGRESOS 2019'!H13</f>
        <v>310018.06700641831</v>
      </c>
      <c r="I13" s="56">
        <f>'INGRESOS 2019'!I13</f>
        <v>428770.0815287283</v>
      </c>
      <c r="J13" s="56">
        <f>'INGRESOS 2019'!J13</f>
        <v>329231.80412926833</v>
      </c>
      <c r="K13" s="56">
        <f>'INGRESOS 2019'!K13</f>
        <v>341074.85093973827</v>
      </c>
      <c r="L13" s="56">
        <f>'INGRESOS 2019'!L13</f>
        <v>453452.65663144831</v>
      </c>
      <c r="M13" s="56">
        <f>'INGRESOS 2019'!M13</f>
        <v>418907.4407393983</v>
      </c>
      <c r="N13" s="56">
        <f>'INGRESOS 2019'!N13</f>
        <v>372093.68968612835</v>
      </c>
      <c r="O13" s="56">
        <f>'INGRESOS 2019'!O13</f>
        <v>689295.48544150835</v>
      </c>
      <c r="P13" s="56">
        <f>'INGRESOS 2019'!P13</f>
        <v>4940322.10558757</v>
      </c>
    </row>
    <row r="14" spans="1:16" ht="12" customHeight="1" x14ac:dyDescent="0.35">
      <c r="A14" s="9" t="s">
        <v>116</v>
      </c>
      <c r="B14" s="39" t="s">
        <v>338</v>
      </c>
      <c r="C14" s="8" t="s">
        <v>15</v>
      </c>
      <c r="D14" s="56">
        <f>'INGRESOS 2019'!D46</f>
        <v>36291.056981970003</v>
      </c>
      <c r="E14" s="56">
        <f>'INGRESOS 2019'!E46</f>
        <v>34931.135142790001</v>
      </c>
      <c r="F14" s="56">
        <f>'INGRESOS 2019'!F46</f>
        <v>36881.432273160004</v>
      </c>
      <c r="G14" s="56">
        <f>'INGRESOS 2019'!G46</f>
        <v>38329.820675150004</v>
      </c>
      <c r="H14" s="56">
        <f>'INGRESOS 2019'!H46</f>
        <v>36699.169480930002</v>
      </c>
      <c r="I14" s="56">
        <f>'INGRESOS 2019'!I46</f>
        <v>38045.856920170001</v>
      </c>
      <c r="J14" s="56">
        <f>'INGRESOS 2019'!J46</f>
        <v>38364.325501660001</v>
      </c>
      <c r="K14" s="56">
        <f>'INGRESOS 2019'!K46</f>
        <v>37080.499281830002</v>
      </c>
      <c r="L14" s="56">
        <f>'INGRESOS 2019'!L46</f>
        <v>36832.62943031</v>
      </c>
      <c r="M14" s="56">
        <f>'INGRESOS 2019'!M46</f>
        <v>37097.261689240004</v>
      </c>
      <c r="N14" s="56">
        <f>'INGRESOS 2019'!N46</f>
        <v>36784.378185900001</v>
      </c>
      <c r="O14" s="56">
        <f>'INGRESOS 2019'!O46</f>
        <v>37768.963586179998</v>
      </c>
      <c r="P14" s="56">
        <f>'INGRESOS 2019'!P46</f>
        <v>445106.52914928994</v>
      </c>
    </row>
    <row r="15" spans="1:16" ht="12.75" customHeight="1" x14ac:dyDescent="0.35">
      <c r="A15" s="9" t="s">
        <v>119</v>
      </c>
      <c r="B15" s="39" t="s">
        <v>339</v>
      </c>
      <c r="C15" s="8" t="s">
        <v>15</v>
      </c>
      <c r="D15" s="56">
        <f>'INGRESOS 2019'!D47</f>
        <v>2040.1497494857113</v>
      </c>
      <c r="E15" s="56">
        <f>'INGRESOS 2019'!E47</f>
        <v>3381.2970406134577</v>
      </c>
      <c r="F15" s="56">
        <f>'INGRESOS 2019'!F47</f>
        <v>2636.2724865979071</v>
      </c>
      <c r="G15" s="56">
        <f>'INGRESOS 2019'!G47</f>
        <v>2438.6521143696345</v>
      </c>
      <c r="H15" s="56">
        <f>'INGRESOS 2019'!H47</f>
        <v>-13392.113004905625</v>
      </c>
      <c r="I15" s="56">
        <f>'INGRESOS 2019'!I47</f>
        <v>14034.400100021317</v>
      </c>
      <c r="J15" s="56">
        <f>'INGRESOS 2019'!J47</f>
        <v>5866.487253120049</v>
      </c>
      <c r="K15" s="56">
        <f>'INGRESOS 2019'!K47</f>
        <v>1953.7046080852842</v>
      </c>
      <c r="L15" s="56">
        <f>'INGRESOS 2019'!L47</f>
        <v>7200.5113204296722</v>
      </c>
      <c r="M15" s="56">
        <f>'INGRESOS 2019'!M47</f>
        <v>-51388.630555757161</v>
      </c>
      <c r="N15" s="56">
        <f>'INGRESOS 2019'!N47</f>
        <v>24266.546612194245</v>
      </c>
      <c r="O15" s="56">
        <f>'INGRESOS 2019'!O47</f>
        <v>12730.237659115468</v>
      </c>
      <c r="P15" s="56">
        <f>'INGRESOS 2019'!P47</f>
        <v>11767.515383369962</v>
      </c>
    </row>
    <row r="16" spans="1:16" ht="12" customHeight="1" x14ac:dyDescent="0.35">
      <c r="A16" s="9" t="s">
        <v>139</v>
      </c>
      <c r="B16" s="39" t="s">
        <v>340</v>
      </c>
      <c r="C16" s="8" t="s">
        <v>15</v>
      </c>
      <c r="D16" s="56">
        <f>'INGRESOS 2019'!D57</f>
        <v>31483.03040996366</v>
      </c>
      <c r="E16" s="56">
        <f>'INGRESOS 2019'!E57</f>
        <v>10378.867551756615</v>
      </c>
      <c r="F16" s="56">
        <f>'INGRESOS 2019'!F57</f>
        <v>34606.673875981782</v>
      </c>
      <c r="G16" s="56">
        <f>'INGRESOS 2019'!G57</f>
        <v>8202.4342946063152</v>
      </c>
      <c r="H16" s="56">
        <f>'INGRESOS 2019'!H57</f>
        <v>9874.5242146660166</v>
      </c>
      <c r="I16" s="56">
        <f>'INGRESOS 2019'!I57</f>
        <v>12544.487183544514</v>
      </c>
      <c r="J16" s="56">
        <f>'INGRESOS 2019'!J57</f>
        <v>9136.4523044917787</v>
      </c>
      <c r="K16" s="56">
        <f>'INGRESOS 2019'!K57</f>
        <v>13346.651023488277</v>
      </c>
      <c r="L16" s="56">
        <f>'INGRESOS 2019'!L57</f>
        <v>8243.0021252929091</v>
      </c>
      <c r="M16" s="56">
        <f>'INGRESOS 2019'!M57</f>
        <v>9871.2432682831914</v>
      </c>
      <c r="N16" s="56">
        <f>'INGRESOS 2019'!N57</f>
        <v>11739.026979267486</v>
      </c>
      <c r="O16" s="56">
        <f>'INGRESOS 2019'!O57</f>
        <v>18666.12860933167</v>
      </c>
      <c r="P16" s="56">
        <f>'INGRESOS 2019'!P57</f>
        <v>178092.52184067419</v>
      </c>
    </row>
    <row r="17" spans="1:18" ht="15" customHeight="1" x14ac:dyDescent="0.35">
      <c r="A17" s="13" t="s">
        <v>214</v>
      </c>
      <c r="B17" s="14" t="s">
        <v>341</v>
      </c>
      <c r="C17" s="8" t="s">
        <v>15</v>
      </c>
      <c r="D17" s="55">
        <f t="shared" ref="D17:N17" si="1">D18+D19+D20+D21+D22+D23+D24+D25</f>
        <v>733161.79272047197</v>
      </c>
      <c r="E17" s="55">
        <f t="shared" si="1"/>
        <v>478605.68423604628</v>
      </c>
      <c r="F17" s="55">
        <f t="shared" si="1"/>
        <v>714477.10304869968</v>
      </c>
      <c r="G17" s="55">
        <f t="shared" si="1"/>
        <v>577539.97238273593</v>
      </c>
      <c r="H17" s="55">
        <f t="shared" si="1"/>
        <v>586115.84363144124</v>
      </c>
      <c r="I17" s="55">
        <f t="shared" si="1"/>
        <v>581754.80750863836</v>
      </c>
      <c r="J17" s="55">
        <f t="shared" si="1"/>
        <v>628819.7373675683</v>
      </c>
      <c r="K17" s="55">
        <f t="shared" si="1"/>
        <v>555152.80843637954</v>
      </c>
      <c r="L17" s="55">
        <f t="shared" si="1"/>
        <v>695691.04843350733</v>
      </c>
      <c r="M17" s="55">
        <f t="shared" si="1"/>
        <v>635320.08428366238</v>
      </c>
      <c r="N17" s="55">
        <f t="shared" si="1"/>
        <v>558299.12707135803</v>
      </c>
      <c r="O17" s="55">
        <f>O18+O19+O20+O21+O22+O23+O24+O25</f>
        <v>1076595.0666497641</v>
      </c>
      <c r="P17" s="55">
        <f>P18+P19+P20+P21+P22+P23+P24+P25</f>
        <v>7821533.0757702738</v>
      </c>
      <c r="Q17" s="4"/>
      <c r="R17" s="57"/>
    </row>
    <row r="18" spans="1:18" ht="11.25" customHeight="1" x14ac:dyDescent="0.35">
      <c r="A18" s="9" t="s">
        <v>217</v>
      </c>
      <c r="B18" s="39" t="s">
        <v>342</v>
      </c>
      <c r="C18" s="8" t="s">
        <v>15</v>
      </c>
      <c r="D18" s="56">
        <f>'GASTOS 2019 '!D13</f>
        <v>318266.34972939466</v>
      </c>
      <c r="E18" s="56">
        <f>'GASTOS 2019 '!E13</f>
        <v>206887.23580250592</v>
      </c>
      <c r="F18" s="56">
        <f>'GASTOS 2019 '!F13</f>
        <v>190109.14428406232</v>
      </c>
      <c r="G18" s="56">
        <f>'GASTOS 2019 '!G13</f>
        <v>185752.16761248562</v>
      </c>
      <c r="H18" s="56">
        <f>'GASTOS 2019 '!H13</f>
        <v>186676.15425131193</v>
      </c>
      <c r="I18" s="56">
        <f>'GASTOS 2019 '!I13</f>
        <v>184458.5124563447</v>
      </c>
      <c r="J18" s="56">
        <f>'GASTOS 2019 '!J13</f>
        <v>188341.57274543395</v>
      </c>
      <c r="K18" s="56">
        <f>'GASTOS 2019 '!K13</f>
        <v>189120.8952248214</v>
      </c>
      <c r="L18" s="56">
        <f>'GASTOS 2019 '!L13</f>
        <v>191855.25905834607</v>
      </c>
      <c r="M18" s="56">
        <f>'GASTOS 2019 '!M13</f>
        <v>210204.75654649053</v>
      </c>
      <c r="N18" s="56">
        <f>'GASTOS 2019 '!N13</f>
        <v>194211.7390681192</v>
      </c>
      <c r="O18" s="56">
        <f>'GASTOS 2019 '!O13</f>
        <v>367328.59905253898</v>
      </c>
      <c r="P18" s="56">
        <f>'GASTOS 2019 '!P13</f>
        <v>2613212.3858318552</v>
      </c>
    </row>
    <row r="19" spans="1:18" ht="11.25" customHeight="1" x14ac:dyDescent="0.35">
      <c r="A19" s="9" t="s">
        <v>232</v>
      </c>
      <c r="B19" s="39" t="s">
        <v>343</v>
      </c>
      <c r="C19" s="8" t="s">
        <v>15</v>
      </c>
      <c r="D19" s="56">
        <f>'GASTOS 2019 '!D18</f>
        <v>7497.7093571459964</v>
      </c>
      <c r="E19" s="56">
        <f>'GASTOS 2019 '!E18</f>
        <v>14657.770149170963</v>
      </c>
      <c r="F19" s="56">
        <f>'GASTOS 2019 '!F18</f>
        <v>18818.191824598409</v>
      </c>
      <c r="G19" s="56">
        <f>'GASTOS 2019 '!G18</f>
        <v>23233.515226347638</v>
      </c>
      <c r="H19" s="56">
        <f>'GASTOS 2019 '!H18</f>
        <v>24812.513760214097</v>
      </c>
      <c r="I19" s="56">
        <f>'GASTOS 2019 '!I18</f>
        <v>24470.073461360847</v>
      </c>
      <c r="J19" s="56">
        <f>'GASTOS 2019 '!J18</f>
        <v>28256.345307459393</v>
      </c>
      <c r="K19" s="56">
        <f>'GASTOS 2019 '!K18</f>
        <v>23849.35009709543</v>
      </c>
      <c r="L19" s="56">
        <f>'GASTOS 2019 '!L18</f>
        <v>22853.958053914856</v>
      </c>
      <c r="M19" s="56">
        <f>'GASTOS 2019 '!M18</f>
        <v>35182.041860469835</v>
      </c>
      <c r="N19" s="56">
        <f>'GASTOS 2019 '!N18</f>
        <v>31206.377832867674</v>
      </c>
      <c r="O19" s="56">
        <f>'GASTOS 2019 '!O18</f>
        <v>70573.927760769162</v>
      </c>
      <c r="P19" s="56">
        <f>'GASTOS 2019 '!P18</f>
        <v>325411.77469141426</v>
      </c>
    </row>
    <row r="20" spans="1:18" ht="11.25" customHeight="1" x14ac:dyDescent="0.35">
      <c r="A20" s="9" t="s">
        <v>235</v>
      </c>
      <c r="B20" s="39" t="s">
        <v>389</v>
      </c>
      <c r="C20" s="8" t="s">
        <v>15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</row>
    <row r="21" spans="1:18" ht="11.25" customHeight="1" x14ac:dyDescent="0.35">
      <c r="A21" s="9" t="s">
        <v>237</v>
      </c>
      <c r="B21" s="39" t="s">
        <v>344</v>
      </c>
      <c r="C21" s="8" t="s">
        <v>15</v>
      </c>
      <c r="D21" s="56">
        <f>'GASTOS 2019 '!D20</f>
        <v>82988.443077309988</v>
      </c>
      <c r="E21" s="56">
        <f>'GASTOS 2019 '!E20</f>
        <v>40249.161817960005</v>
      </c>
      <c r="F21" s="56">
        <f>'GASTOS 2019 '!F20</f>
        <v>242797.38451888005</v>
      </c>
      <c r="G21" s="56">
        <f>'GASTOS 2019 '!G20</f>
        <v>128614.53421948993</v>
      </c>
      <c r="H21" s="56">
        <f>'GASTOS 2019 '!H20</f>
        <v>92670.568125120044</v>
      </c>
      <c r="I21" s="56">
        <f>'GASTOS 2019 '!I20</f>
        <v>126741.61757240003</v>
      </c>
      <c r="J21" s="56">
        <f>'GASTOS 2019 '!J20</f>
        <v>115651.71779051994</v>
      </c>
      <c r="K21" s="56">
        <f>'GASTOS 2019 '!K20</f>
        <v>102327.54810792007</v>
      </c>
      <c r="L21" s="56">
        <f>'GASTOS 2019 '!L20</f>
        <v>264979.01938671991</v>
      </c>
      <c r="M21" s="56">
        <f>'GASTOS 2019 '!M20</f>
        <v>111651.69237708043</v>
      </c>
      <c r="N21" s="56">
        <f>'GASTOS 2019 '!N20</f>
        <v>81396.941214630177</v>
      </c>
      <c r="O21" s="56">
        <f>'GASTOS 2019 '!O20</f>
        <v>144376.57915912956</v>
      </c>
      <c r="P21" s="56">
        <f>'GASTOS 2019 '!P20</f>
        <v>1534445.2073671601</v>
      </c>
    </row>
    <row r="22" spans="1:18" ht="12.75" customHeight="1" x14ac:dyDescent="0.35">
      <c r="A22" s="9" t="s">
        <v>249</v>
      </c>
      <c r="B22" s="39" t="s">
        <v>345</v>
      </c>
      <c r="C22" s="8" t="s">
        <v>15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</row>
    <row r="23" spans="1:18" ht="15" customHeight="1" x14ac:dyDescent="0.35">
      <c r="A23" s="9" t="s">
        <v>261</v>
      </c>
      <c r="B23" s="39" t="s">
        <v>339</v>
      </c>
      <c r="C23" s="8" t="s">
        <v>15</v>
      </c>
      <c r="D23" s="56">
        <f>'GASTOS 2019 '!D28</f>
        <v>266431.06177927996</v>
      </c>
      <c r="E23" s="56">
        <f>'GASTOS 2019 '!E28</f>
        <v>163036.49830825283</v>
      </c>
      <c r="F23" s="56">
        <f>'GASTOS 2019 '!F28</f>
        <v>199752.83262227481</v>
      </c>
      <c r="G23" s="56">
        <f>'GASTOS 2019 '!G28</f>
        <v>169349.54118845865</v>
      </c>
      <c r="H23" s="56">
        <f>'GASTOS 2019 '!H28</f>
        <v>211474.13742853882</v>
      </c>
      <c r="I23" s="56">
        <f>'GASTOS 2019 '!I28</f>
        <v>179014.8251962825</v>
      </c>
      <c r="J23" s="56">
        <f>'GASTOS 2019 '!J28</f>
        <v>230515.88557233236</v>
      </c>
      <c r="K23" s="56">
        <f>'GASTOS 2019 '!K28</f>
        <v>171733.52662303241</v>
      </c>
      <c r="L23" s="56">
        <f>'GASTOS 2019 '!L28</f>
        <v>151241.6442553825</v>
      </c>
      <c r="M23" s="56">
        <f>'GASTOS 2019 '!M28</f>
        <v>214246.5680389108</v>
      </c>
      <c r="N23" s="56">
        <f>'GASTOS 2019 '!N28</f>
        <v>179755.8086661023</v>
      </c>
      <c r="O23" s="56">
        <f>'GASTOS 2019 '!O28</f>
        <v>360632.71800272248</v>
      </c>
      <c r="P23" s="56">
        <f>'GASTOS 2019 '!P28</f>
        <v>2497185.0476815705</v>
      </c>
    </row>
    <row r="24" spans="1:18" ht="13.5" customHeight="1" x14ac:dyDescent="0.35">
      <c r="A24" s="9" t="s">
        <v>287</v>
      </c>
      <c r="B24" s="39" t="s">
        <v>390</v>
      </c>
      <c r="C24" s="8" t="s">
        <v>15</v>
      </c>
      <c r="D24" s="56">
        <f>'GASTOS 2019 '!D38</f>
        <v>0</v>
      </c>
      <c r="E24" s="56">
        <f>'GASTOS 2019 '!E38</f>
        <v>0</v>
      </c>
      <c r="F24" s="56">
        <f>'GASTOS 2019 '!F38</f>
        <v>0</v>
      </c>
      <c r="G24" s="56">
        <f>'GASTOS 2019 '!G38</f>
        <v>0</v>
      </c>
      <c r="H24" s="56">
        <f>'GASTOS 2019 '!H38</f>
        <v>0</v>
      </c>
      <c r="I24" s="56">
        <f>'GASTOS 2019 '!I38</f>
        <v>0</v>
      </c>
      <c r="J24" s="56">
        <f>'GASTOS 2019 '!J38</f>
        <v>0</v>
      </c>
      <c r="K24" s="56">
        <f>'GASTOS 2019 '!K38</f>
        <v>0</v>
      </c>
      <c r="L24" s="56">
        <f>'GASTOS 2019 '!L38</f>
        <v>0</v>
      </c>
      <c r="M24" s="56">
        <f>'GASTOS 2019 '!M38</f>
        <v>0</v>
      </c>
      <c r="N24" s="56">
        <f>'GASTOS 2019 '!N38</f>
        <v>0</v>
      </c>
      <c r="O24" s="56">
        <f>'GASTOS 2019 '!O38</f>
        <v>0</v>
      </c>
      <c r="P24" s="56">
        <f>'GASTOS 2019 '!P38</f>
        <v>0</v>
      </c>
    </row>
    <row r="25" spans="1:18" ht="10.4" customHeight="1" x14ac:dyDescent="0.35">
      <c r="A25" s="41" t="s">
        <v>298</v>
      </c>
      <c r="B25" s="44" t="s">
        <v>346</v>
      </c>
      <c r="C25" s="43" t="s">
        <v>15</v>
      </c>
      <c r="D25" s="58">
        <f>'GASTOS 2019 '!D42</f>
        <v>57978.228777341334</v>
      </c>
      <c r="E25" s="58">
        <f>'GASTOS 2019 '!E42</f>
        <v>53775.018158156556</v>
      </c>
      <c r="F25" s="58">
        <f>'GASTOS 2019 '!F42</f>
        <v>62999.549798884138</v>
      </c>
      <c r="G25" s="58">
        <f>'GASTOS 2019 '!G42</f>
        <v>70590.21413595404</v>
      </c>
      <c r="H25" s="58">
        <f>'GASTOS 2019 '!H42</f>
        <v>70482.470066256385</v>
      </c>
      <c r="I25" s="58">
        <f>'GASTOS 2019 '!I42</f>
        <v>67069.778822250271</v>
      </c>
      <c r="J25" s="58">
        <f>'GASTOS 2019 '!J42</f>
        <v>66054.215951822756</v>
      </c>
      <c r="K25" s="58">
        <f>'GASTOS 2019 '!K42</f>
        <v>68121.488383510296</v>
      </c>
      <c r="L25" s="58">
        <f>'GASTOS 2019 '!L42</f>
        <v>64761.167679143931</v>
      </c>
      <c r="M25" s="58">
        <f>'GASTOS 2019 '!M42</f>
        <v>64035.025460710778</v>
      </c>
      <c r="N25" s="58">
        <f>'GASTOS 2019 '!N42</f>
        <v>71728.260289638725</v>
      </c>
      <c r="O25" s="58">
        <f>'GASTOS 2019 '!O42</f>
        <v>133683.24267460391</v>
      </c>
      <c r="P25" s="58">
        <f>'GASTOS 2019 '!P42</f>
        <v>851278.66019827314</v>
      </c>
    </row>
    <row r="26" spans="1:18" ht="15" customHeight="1" x14ac:dyDescent="0.35">
      <c r="A26" s="59" t="s">
        <v>347</v>
      </c>
      <c r="B26" s="60" t="s">
        <v>348</v>
      </c>
      <c r="C26" s="8" t="s">
        <v>15</v>
      </c>
      <c r="D26" s="55">
        <f t="shared" ref="D26:P26" si="2">D12-D17+D20</f>
        <v>-204398.87561411434</v>
      </c>
      <c r="E26" s="55">
        <f t="shared" si="2"/>
        <v>-122766.24830060784</v>
      </c>
      <c r="F26" s="55">
        <f t="shared" si="2"/>
        <v>-161670.46687712159</v>
      </c>
      <c r="G26" s="55">
        <f t="shared" si="2"/>
        <v>-175870.10951473162</v>
      </c>
      <c r="H26" s="55">
        <f t="shared" si="2"/>
        <v>-242916.19593433256</v>
      </c>
      <c r="I26" s="55">
        <f t="shared" si="2"/>
        <v>-88359.981776174216</v>
      </c>
      <c r="J26" s="55">
        <f t="shared" si="2"/>
        <v>-246220.66817902814</v>
      </c>
      <c r="K26" s="55">
        <f t="shared" si="2"/>
        <v>-161697.10258323775</v>
      </c>
      <c r="L26" s="55">
        <f t="shared" si="2"/>
        <v>-189962.24892602646</v>
      </c>
      <c r="M26" s="55">
        <f t="shared" si="2"/>
        <v>-220832.76914249803</v>
      </c>
      <c r="N26" s="55">
        <f t="shared" si="2"/>
        <v>-113415.48560786794</v>
      </c>
      <c r="O26" s="55">
        <f t="shared" si="2"/>
        <v>-318134.25135362858</v>
      </c>
      <c r="P26" s="55">
        <f t="shared" si="2"/>
        <v>-2246244.4038093695</v>
      </c>
    </row>
    <row r="27" spans="1:18" ht="15" customHeight="1" x14ac:dyDescent="0.35">
      <c r="A27" s="61" t="s">
        <v>349</v>
      </c>
      <c r="B27" s="62" t="s">
        <v>350</v>
      </c>
      <c r="C27" s="63" t="s">
        <v>15</v>
      </c>
      <c r="D27" s="64">
        <f t="shared" ref="D27:P27" si="3">D12-D17</f>
        <v>-204398.87561411434</v>
      </c>
      <c r="E27" s="64">
        <f t="shared" si="3"/>
        <v>-122766.24830060784</v>
      </c>
      <c r="F27" s="64">
        <f t="shared" si="3"/>
        <v>-161670.46687712159</v>
      </c>
      <c r="G27" s="64">
        <f t="shared" si="3"/>
        <v>-175870.10951473162</v>
      </c>
      <c r="H27" s="64">
        <f t="shared" si="3"/>
        <v>-242916.19593433256</v>
      </c>
      <c r="I27" s="64">
        <f t="shared" si="3"/>
        <v>-88359.981776174216</v>
      </c>
      <c r="J27" s="64">
        <f t="shared" si="3"/>
        <v>-246220.66817902814</v>
      </c>
      <c r="K27" s="64">
        <f t="shared" si="3"/>
        <v>-161697.10258323775</v>
      </c>
      <c r="L27" s="64">
        <f t="shared" si="3"/>
        <v>-189962.24892602646</v>
      </c>
      <c r="M27" s="64">
        <f t="shared" si="3"/>
        <v>-220832.76914249803</v>
      </c>
      <c r="N27" s="64">
        <f t="shared" si="3"/>
        <v>-113415.48560786794</v>
      </c>
      <c r="O27" s="64">
        <f t="shared" si="3"/>
        <v>-318134.25135362858</v>
      </c>
      <c r="P27" s="64">
        <f t="shared" si="3"/>
        <v>-2246244.4038093695</v>
      </c>
    </row>
    <row r="28" spans="1:18" ht="14.25" customHeight="1" x14ac:dyDescent="0.35">
      <c r="A28" s="52" t="s">
        <v>334</v>
      </c>
      <c r="B28" s="53" t="s">
        <v>351</v>
      </c>
      <c r="C28" s="8" t="s">
        <v>15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8" ht="29.25" customHeight="1" x14ac:dyDescent="0.35">
      <c r="A29" s="13" t="s">
        <v>352</v>
      </c>
      <c r="B29" s="14" t="s">
        <v>353</v>
      </c>
      <c r="C29" s="8" t="s">
        <v>15</v>
      </c>
      <c r="D29" s="65">
        <f t="shared" ref="D29:P29" si="4">D30+D31+D32+D33</f>
        <v>4918.4676515297051</v>
      </c>
      <c r="E29" s="65">
        <f t="shared" si="4"/>
        <v>13848.757001766482</v>
      </c>
      <c r="F29" s="65">
        <f t="shared" si="4"/>
        <v>22962.701511816129</v>
      </c>
      <c r="G29" s="65">
        <f t="shared" si="4"/>
        <v>21163.292921130604</v>
      </c>
      <c r="H29" s="65">
        <f t="shared" si="4"/>
        <v>32133.856825145303</v>
      </c>
      <c r="I29" s="65">
        <f t="shared" si="4"/>
        <v>23469.403124079785</v>
      </c>
      <c r="J29" s="65">
        <f t="shared" si="4"/>
        <v>19826.526866461449</v>
      </c>
      <c r="K29" s="65">
        <f t="shared" si="4"/>
        <v>28873.229296488022</v>
      </c>
      <c r="L29" s="65">
        <f t="shared" si="4"/>
        <v>24892.081655127891</v>
      </c>
      <c r="M29" s="65">
        <f t="shared" si="4"/>
        <v>39828.755681228591</v>
      </c>
      <c r="N29" s="65">
        <f t="shared" si="4"/>
        <v>31228.383812166587</v>
      </c>
      <c r="O29" s="65">
        <f t="shared" si="4"/>
        <v>86688.126527406726</v>
      </c>
      <c r="P29" s="65">
        <f t="shared" si="4"/>
        <v>349833.58287434728</v>
      </c>
    </row>
    <row r="30" spans="1:18" ht="20.25" customHeight="1" x14ac:dyDescent="0.35">
      <c r="A30" s="9" t="s">
        <v>354</v>
      </c>
      <c r="B30" s="39" t="s">
        <v>393</v>
      </c>
      <c r="C30" s="8" t="s">
        <v>15</v>
      </c>
      <c r="D30" s="56">
        <v>4918.4676515297051</v>
      </c>
      <c r="E30" s="56">
        <v>13848.757001766482</v>
      </c>
      <c r="F30" s="56">
        <v>22962.701511816129</v>
      </c>
      <c r="G30" s="56">
        <v>21163.292921130604</v>
      </c>
      <c r="H30" s="56">
        <v>32133.856825145303</v>
      </c>
      <c r="I30" s="56">
        <v>23469.403124079785</v>
      </c>
      <c r="J30" s="56">
        <v>19826.526866461449</v>
      </c>
      <c r="K30" s="56">
        <v>28873.229296488022</v>
      </c>
      <c r="L30" s="56">
        <v>24892.081655127891</v>
      </c>
      <c r="M30" s="56">
        <v>39828.755681228591</v>
      </c>
      <c r="N30" s="56">
        <v>31228.383812166587</v>
      </c>
      <c r="O30" s="56">
        <v>86688.126527406726</v>
      </c>
      <c r="P30" s="56">
        <v>349833.58287434728</v>
      </c>
    </row>
    <row r="31" spans="1:18" ht="0.75" customHeight="1" x14ac:dyDescent="0.35">
      <c r="A31" s="9" t="s">
        <v>355</v>
      </c>
      <c r="B31" s="39" t="s">
        <v>356</v>
      </c>
      <c r="C31" s="8" t="s">
        <v>15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9.75" hidden="1" customHeight="1" x14ac:dyDescent="0.35">
      <c r="A32" s="9" t="s">
        <v>357</v>
      </c>
      <c r="B32" s="39" t="s">
        <v>358</v>
      </c>
      <c r="C32" s="8" t="s">
        <v>15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9.75" hidden="1" customHeight="1" x14ac:dyDescent="0.35">
      <c r="A33" s="41" t="s">
        <v>359</v>
      </c>
      <c r="B33" s="44" t="s">
        <v>360</v>
      </c>
      <c r="C33" s="43" t="s">
        <v>15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7" ht="15" customHeight="1" x14ac:dyDescent="0.35">
      <c r="A34" s="66" t="s">
        <v>361</v>
      </c>
      <c r="B34" s="67" t="s">
        <v>362</v>
      </c>
      <c r="C34" s="43" t="s">
        <v>15</v>
      </c>
      <c r="D34" s="68">
        <f t="shared" ref="D34:P34" si="5">D17+D29</f>
        <v>738080.26037200168</v>
      </c>
      <c r="E34" s="68">
        <f t="shared" si="5"/>
        <v>492454.44123781275</v>
      </c>
      <c r="F34" s="68">
        <f t="shared" si="5"/>
        <v>737439.8045605158</v>
      </c>
      <c r="G34" s="68">
        <f t="shared" si="5"/>
        <v>598703.26530386647</v>
      </c>
      <c r="H34" s="68">
        <f t="shared" si="5"/>
        <v>618249.70045658655</v>
      </c>
      <c r="I34" s="68">
        <f t="shared" si="5"/>
        <v>605224.21063271817</v>
      </c>
      <c r="J34" s="68">
        <f t="shared" si="5"/>
        <v>648646.2642340298</v>
      </c>
      <c r="K34" s="68">
        <f t="shared" si="5"/>
        <v>584026.03773286752</v>
      </c>
      <c r="L34" s="68">
        <f t="shared" si="5"/>
        <v>720583.13008863525</v>
      </c>
      <c r="M34" s="68">
        <f t="shared" si="5"/>
        <v>675148.83996489097</v>
      </c>
      <c r="N34" s="68">
        <f t="shared" si="5"/>
        <v>589527.51088352466</v>
      </c>
      <c r="O34" s="68">
        <f t="shared" si="5"/>
        <v>1163283.1931771708</v>
      </c>
      <c r="P34" s="68">
        <f t="shared" si="5"/>
        <v>8171366.6586446213</v>
      </c>
    </row>
    <row r="35" spans="1:17" ht="15" customHeight="1" x14ac:dyDescent="0.35">
      <c r="A35" s="66" t="s">
        <v>363</v>
      </c>
      <c r="B35" s="69" t="s">
        <v>364</v>
      </c>
      <c r="C35" s="43" t="s">
        <v>15</v>
      </c>
      <c r="D35" s="68">
        <f t="shared" ref="D35:P35" si="6">(D12-D17-D29)</f>
        <v>-209317.34326564404</v>
      </c>
      <c r="E35" s="68">
        <f t="shared" si="6"/>
        <v>-136615.00530237431</v>
      </c>
      <c r="F35" s="68">
        <f t="shared" si="6"/>
        <v>-184633.16838893772</v>
      </c>
      <c r="G35" s="68">
        <f t="shared" si="6"/>
        <v>-197033.40243586223</v>
      </c>
      <c r="H35" s="68">
        <f t="shared" si="6"/>
        <v>-275050.05275947787</v>
      </c>
      <c r="I35" s="68">
        <f t="shared" si="6"/>
        <v>-111829.38490025399</v>
      </c>
      <c r="J35" s="68">
        <f t="shared" si="6"/>
        <v>-266047.19504548959</v>
      </c>
      <c r="K35" s="68">
        <f t="shared" si="6"/>
        <v>-190570.33187972577</v>
      </c>
      <c r="L35" s="68">
        <f t="shared" si="6"/>
        <v>-214854.33058115435</v>
      </c>
      <c r="M35" s="68">
        <f t="shared" si="6"/>
        <v>-260661.52482372662</v>
      </c>
      <c r="N35" s="68">
        <f t="shared" si="6"/>
        <v>-144643.86942003452</v>
      </c>
      <c r="O35" s="68">
        <f t="shared" si="6"/>
        <v>-404822.37788103533</v>
      </c>
      <c r="P35" s="68">
        <f t="shared" si="6"/>
        <v>-2596077.986683717</v>
      </c>
    </row>
    <row r="36" spans="1:17" x14ac:dyDescent="0.35">
      <c r="A36" s="70" t="s">
        <v>334</v>
      </c>
      <c r="B36" s="71" t="s">
        <v>365</v>
      </c>
      <c r="C36" s="8" t="s">
        <v>15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7" ht="10.4" customHeight="1" x14ac:dyDescent="0.35">
      <c r="A37" s="13" t="s">
        <v>366</v>
      </c>
      <c r="B37" s="14" t="s">
        <v>367</v>
      </c>
      <c r="C37" s="8" t="s">
        <v>15</v>
      </c>
      <c r="D37" s="65">
        <f t="shared" ref="D37:P37" si="7">D38+D39</f>
        <v>20058</v>
      </c>
      <c r="E37" s="65">
        <f t="shared" si="7"/>
        <v>-13113</v>
      </c>
      <c r="F37" s="65">
        <f t="shared" si="7"/>
        <v>387434.43007091683</v>
      </c>
      <c r="G37" s="65">
        <f t="shared" si="7"/>
        <v>-13529.869531733351</v>
      </c>
      <c r="H37" s="65">
        <f t="shared" si="7"/>
        <v>-148853</v>
      </c>
      <c r="I37" s="65">
        <f t="shared" si="7"/>
        <v>-13265.609050273779</v>
      </c>
      <c r="J37" s="65">
        <f t="shared" si="7"/>
        <v>48277.176431465021</v>
      </c>
      <c r="K37" s="65">
        <f t="shared" si="7"/>
        <v>-122529.73816553643</v>
      </c>
      <c r="L37" s="65">
        <f t="shared" si="7"/>
        <v>-120852.25116286735</v>
      </c>
      <c r="M37" s="65">
        <f t="shared" si="7"/>
        <v>194310.77538549301</v>
      </c>
      <c r="N37" s="65">
        <f t="shared" si="7"/>
        <v>647873.55903743324</v>
      </c>
      <c r="O37" s="65">
        <f t="shared" si="7"/>
        <v>-409585.66151868738</v>
      </c>
      <c r="P37" s="65">
        <f t="shared" si="7"/>
        <v>456224.81149620982</v>
      </c>
    </row>
    <row r="38" spans="1:17" ht="10.4" customHeight="1" x14ac:dyDescent="0.35">
      <c r="A38" s="9" t="s">
        <v>368</v>
      </c>
      <c r="B38" s="39" t="s">
        <v>369</v>
      </c>
      <c r="C38" s="8" t="s">
        <v>15</v>
      </c>
      <c r="D38" s="56">
        <v>20058</v>
      </c>
      <c r="E38" s="56">
        <v>-13113</v>
      </c>
      <c r="F38" s="56">
        <v>387434.43007091683</v>
      </c>
      <c r="G38" s="56">
        <v>-13529.869531733351</v>
      </c>
      <c r="H38" s="56">
        <v>-148853</v>
      </c>
      <c r="I38" s="56">
        <v>-13265.609050273779</v>
      </c>
      <c r="J38" s="56">
        <v>48277.176431465021</v>
      </c>
      <c r="K38" s="56">
        <v>-122529.73816553643</v>
      </c>
      <c r="L38" s="56">
        <v>-120852.25116286735</v>
      </c>
      <c r="M38" s="56">
        <v>194310.77538549301</v>
      </c>
      <c r="N38" s="56">
        <v>647873.55903743324</v>
      </c>
      <c r="O38" s="56">
        <v>-409585.66151868738</v>
      </c>
      <c r="P38" s="56">
        <f>SUM(D38:O38)</f>
        <v>456224.81149620982</v>
      </c>
    </row>
    <row r="39" spans="1:17" ht="10.4" customHeight="1" x14ac:dyDescent="0.35">
      <c r="A39" s="9" t="s">
        <v>370</v>
      </c>
      <c r="B39" s="39" t="s">
        <v>371</v>
      </c>
      <c r="C39" s="8" t="s">
        <v>15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f>SUM(D39:O39)</f>
        <v>0</v>
      </c>
    </row>
    <row r="40" spans="1:17" ht="15" customHeight="1" x14ac:dyDescent="0.35">
      <c r="A40" s="13" t="s">
        <v>372</v>
      </c>
      <c r="B40" s="14" t="s">
        <v>373</v>
      </c>
      <c r="C40" s="8" t="s">
        <v>15</v>
      </c>
      <c r="D40" s="55">
        <f t="shared" ref="D40:P40" si="8">D41+D42</f>
        <v>275702.75136823923</v>
      </c>
      <c r="E40" s="55">
        <f t="shared" si="8"/>
        <v>118898.23308098558</v>
      </c>
      <c r="F40" s="55">
        <f t="shared" si="8"/>
        <v>623794.58461630135</v>
      </c>
      <c r="G40" s="55">
        <f t="shared" si="8"/>
        <v>192601.21591425763</v>
      </c>
      <c r="H40" s="55">
        <f t="shared" si="8"/>
        <v>46303.701034093254</v>
      </c>
      <c r="I40" s="55">
        <f t="shared" si="8"/>
        <v>126141.92741199544</v>
      </c>
      <c r="J40" s="55">
        <f t="shared" si="8"/>
        <v>281006.60480575886</v>
      </c>
      <c r="K40" s="55">
        <f t="shared" si="8"/>
        <v>-15046.247105127983</v>
      </c>
      <c r="L40" s="55">
        <f t="shared" si="8"/>
        <v>74258.482854169764</v>
      </c>
      <c r="M40" s="55">
        <f t="shared" si="8"/>
        <v>479663.24008938333</v>
      </c>
      <c r="N40" s="55">
        <f t="shared" si="8"/>
        <v>835236.51595715748</v>
      </c>
      <c r="O40" s="55">
        <f t="shared" si="8"/>
        <v>-51636.370112218618</v>
      </c>
      <c r="P40" s="55">
        <f t="shared" si="8"/>
        <v>2986924.6399149951</v>
      </c>
    </row>
    <row r="41" spans="1:17" ht="10.4" customHeight="1" x14ac:dyDescent="0.35">
      <c r="A41" s="9" t="s">
        <v>374</v>
      </c>
      <c r="B41" s="39" t="s">
        <v>375</v>
      </c>
      <c r="C41" s="8" t="s">
        <v>15</v>
      </c>
      <c r="D41" s="56">
        <v>271992.42455801601</v>
      </c>
      <c r="E41" s="56">
        <v>118081.58060421582</v>
      </c>
      <c r="F41" s="56">
        <v>626475.147630341</v>
      </c>
      <c r="G41" s="56">
        <v>201190.60364923964</v>
      </c>
      <c r="H41" s="56">
        <v>44380.482082840354</v>
      </c>
      <c r="I41" s="56">
        <v>119608.79022639697</v>
      </c>
      <c r="J41" s="56">
        <v>246420.31225729745</v>
      </c>
      <c r="K41" s="56">
        <v>-12248.962912905161</v>
      </c>
      <c r="L41" s="56">
        <v>78931.687761116293</v>
      </c>
      <c r="M41" s="56">
        <v>265578.1094637363</v>
      </c>
      <c r="N41" s="56">
        <v>-34864.024492446464</v>
      </c>
      <c r="O41" s="56">
        <v>-57211.261819407417</v>
      </c>
      <c r="P41" s="56">
        <f>SUM(D41:O41)</f>
        <v>1868334.8890084403</v>
      </c>
    </row>
    <row r="42" spans="1:17" ht="10.4" customHeight="1" x14ac:dyDescent="0.35">
      <c r="A42" s="10" t="s">
        <v>376</v>
      </c>
      <c r="B42" s="72" t="s">
        <v>377</v>
      </c>
      <c r="C42" s="11" t="s">
        <v>15</v>
      </c>
      <c r="D42" s="73">
        <v>3710.3268102232</v>
      </c>
      <c r="E42" s="73">
        <v>816.65247676975378</v>
      </c>
      <c r="F42" s="73">
        <v>-2680.5630140396224</v>
      </c>
      <c r="G42" s="73">
        <v>-8589.3877349819995</v>
      </c>
      <c r="H42" s="73">
        <v>1923.2189512529005</v>
      </c>
      <c r="I42" s="73">
        <v>6533.1371855984626</v>
      </c>
      <c r="J42" s="73">
        <v>34586.292548461402</v>
      </c>
      <c r="K42" s="73">
        <v>-2797.2841922228217</v>
      </c>
      <c r="L42" s="73">
        <v>-4673.2049069465329</v>
      </c>
      <c r="M42" s="73">
        <v>214085.130625647</v>
      </c>
      <c r="N42" s="73">
        <v>870100.54044960393</v>
      </c>
      <c r="O42" s="73">
        <v>5574.8917071888</v>
      </c>
      <c r="P42" s="56">
        <f>SUM(D42:O42)</f>
        <v>1118589.7509065545</v>
      </c>
    </row>
    <row r="43" spans="1:17" x14ac:dyDescent="0.35">
      <c r="A43" s="74" t="s">
        <v>378</v>
      </c>
      <c r="B43" s="75" t="s">
        <v>379</v>
      </c>
      <c r="C43" s="76" t="s">
        <v>15</v>
      </c>
      <c r="D43" s="77">
        <f t="shared" ref="D43:P43" si="9">IF(AND(D35="NP",D37="NP",D40="NP"),"NP",IF(OR(D35="NA",D37="NA",D40="NA"),"NA",IF(ISNUMBER(D35)*ISNUMBER(D37)*ISNUMBER(D40),-SUM(D35)+SUM(D37)-SUM(D40),"")))</f>
        <v>-46327.408102595189</v>
      </c>
      <c r="E43" s="77">
        <f t="shared" si="9"/>
        <v>4603.7722213887319</v>
      </c>
      <c r="F43" s="77">
        <f t="shared" si="9"/>
        <v>-51726.986156446859</v>
      </c>
      <c r="G43" s="77">
        <f t="shared" si="9"/>
        <v>-9097.6830101287633</v>
      </c>
      <c r="H43" s="77">
        <f t="shared" si="9"/>
        <v>79893.351725384622</v>
      </c>
      <c r="I43" s="77">
        <f t="shared" si="9"/>
        <v>-27578.15156201522</v>
      </c>
      <c r="J43" s="77">
        <f t="shared" si="9"/>
        <v>33317.766671195743</v>
      </c>
      <c r="K43" s="77">
        <f t="shared" si="9"/>
        <v>83086.840819317324</v>
      </c>
      <c r="L43" s="77">
        <f t="shared" si="9"/>
        <v>19743.596564117237</v>
      </c>
      <c r="M43" s="77">
        <f t="shared" si="9"/>
        <v>-24690.9398801637</v>
      </c>
      <c r="N43" s="77">
        <f t="shared" si="9"/>
        <v>-42719.08749968966</v>
      </c>
      <c r="O43" s="77">
        <f t="shared" si="9"/>
        <v>46873.08647456656</v>
      </c>
      <c r="P43" s="77">
        <f t="shared" si="9"/>
        <v>65378.158264931757</v>
      </c>
      <c r="Q43" s="78"/>
    </row>
    <row r="44" spans="1:17" s="24" customFormat="1" ht="11.65" customHeight="1" x14ac:dyDescent="0.3">
      <c r="A44" s="25"/>
    </row>
    <row r="45" spans="1:17" s="24" customFormat="1" ht="11.65" customHeight="1" x14ac:dyDescent="0.3">
      <c r="A45" s="25"/>
      <c r="B45" s="24" t="s">
        <v>387</v>
      </c>
    </row>
    <row r="46" spans="1:17" s="24" customFormat="1" ht="11.65" customHeight="1" x14ac:dyDescent="0.3">
      <c r="A46" s="25"/>
    </row>
    <row r="47" spans="1:17" s="24" customFormat="1" ht="11.65" customHeight="1" x14ac:dyDescent="0.3">
      <c r="A47" s="25"/>
      <c r="B47" s="24" t="s">
        <v>391</v>
      </c>
    </row>
    <row r="48" spans="1:17" s="24" customFormat="1" ht="11.65" customHeight="1" x14ac:dyDescent="0.3">
      <c r="A48" s="25"/>
    </row>
    <row r="49" spans="1:2" s="24" customFormat="1" ht="11.65" customHeight="1" x14ac:dyDescent="0.3">
      <c r="A49" s="25"/>
      <c r="B49" s="24" t="s">
        <v>392</v>
      </c>
    </row>
    <row r="50" spans="1:2" s="24" customFormat="1" ht="11.65" customHeight="1" x14ac:dyDescent="0.3">
      <c r="A50" s="25"/>
    </row>
    <row r="51" spans="1:2" s="24" customFormat="1" ht="11.65" customHeight="1" x14ac:dyDescent="0.3">
      <c r="A51" s="25"/>
    </row>
    <row r="52" spans="1:2" s="24" customFormat="1" ht="11.65" customHeight="1" x14ac:dyDescent="0.3">
      <c r="A52" s="25"/>
    </row>
    <row r="53" spans="1:2" s="24" customFormat="1" ht="11" x14ac:dyDescent="0.3">
      <c r="A53" s="25"/>
    </row>
    <row r="54" spans="1:2" s="24" customFormat="1" ht="11" x14ac:dyDescent="0.3">
      <c r="A54" s="25"/>
    </row>
    <row r="55" spans="1:2" s="24" customFormat="1" ht="11" x14ac:dyDescent="0.3">
      <c r="A55" s="25"/>
    </row>
    <row r="56" spans="1:2" s="24" customFormat="1" ht="11" x14ac:dyDescent="0.3">
      <c r="A56" s="25"/>
    </row>
    <row r="57" spans="1:2" s="24" customFormat="1" ht="11" x14ac:dyDescent="0.3">
      <c r="A57" s="25"/>
    </row>
    <row r="58" spans="1:2" s="24" customFormat="1" ht="11" x14ac:dyDescent="0.3">
      <c r="A58" s="25"/>
    </row>
    <row r="59" spans="1:2" s="24" customFormat="1" ht="11" x14ac:dyDescent="0.3">
      <c r="A59" s="25"/>
    </row>
    <row r="60" spans="1:2" s="24" customFormat="1" ht="11" x14ac:dyDescent="0.3">
      <c r="A60" s="25"/>
    </row>
    <row r="61" spans="1:2" s="24" customFormat="1" ht="11" x14ac:dyDescent="0.3">
      <c r="A61" s="25"/>
    </row>
    <row r="62" spans="1:2" s="24" customFormat="1" ht="11" x14ac:dyDescent="0.3">
      <c r="A62" s="25"/>
    </row>
    <row r="63" spans="1:2" s="24" customFormat="1" ht="11" x14ac:dyDescent="0.3">
      <c r="A63" s="25"/>
    </row>
    <row r="64" spans="1:2" s="24" customFormat="1" ht="11" x14ac:dyDescent="0.3">
      <c r="A64" s="25"/>
    </row>
    <row r="65" spans="1:1" s="24" customFormat="1" ht="11" x14ac:dyDescent="0.3">
      <c r="A65" s="25"/>
    </row>
    <row r="66" spans="1:1" s="24" customFormat="1" ht="11" x14ac:dyDescent="0.3">
      <c r="A66" s="25"/>
    </row>
    <row r="67" spans="1:1" s="24" customFormat="1" ht="11" x14ac:dyDescent="0.3">
      <c r="A67" s="25"/>
    </row>
    <row r="68" spans="1:1" s="24" customFormat="1" ht="11" x14ac:dyDescent="0.3">
      <c r="A68" s="25"/>
    </row>
    <row r="69" spans="1:1" s="24" customFormat="1" ht="11" x14ac:dyDescent="0.3">
      <c r="A69" s="25"/>
    </row>
    <row r="70" spans="1:1" s="24" customFormat="1" ht="11" x14ac:dyDescent="0.3">
      <c r="A70" s="25"/>
    </row>
    <row r="71" spans="1:1" s="24" customFormat="1" ht="11" x14ac:dyDescent="0.3">
      <c r="A71" s="25"/>
    </row>
    <row r="72" spans="1:1" s="24" customFormat="1" ht="11" x14ac:dyDescent="0.3">
      <c r="A72" s="25"/>
    </row>
    <row r="73" spans="1:1" s="24" customFormat="1" ht="11" x14ac:dyDescent="0.3">
      <c r="A73" s="25"/>
    </row>
    <row r="74" spans="1:1" s="24" customFormat="1" ht="11" x14ac:dyDescent="0.3">
      <c r="A74" s="25"/>
    </row>
    <row r="75" spans="1:1" s="24" customFormat="1" ht="11" x14ac:dyDescent="0.3">
      <c r="A75" s="25"/>
    </row>
    <row r="76" spans="1:1" s="24" customFormat="1" ht="11" x14ac:dyDescent="0.3">
      <c r="A76" s="25"/>
    </row>
    <row r="77" spans="1:1" s="24" customFormat="1" ht="11" x14ac:dyDescent="0.3">
      <c r="A77" s="25"/>
    </row>
    <row r="78" spans="1:1" s="24" customFormat="1" ht="11" x14ac:dyDescent="0.3">
      <c r="A78" s="25"/>
    </row>
    <row r="79" spans="1:1" s="24" customFormat="1" ht="11" x14ac:dyDescent="0.3">
      <c r="A79" s="25"/>
    </row>
    <row r="80" spans="1:1" s="24" customFormat="1" ht="11" x14ac:dyDescent="0.3">
      <c r="A80" s="25"/>
    </row>
    <row r="81" spans="1:1" s="24" customFormat="1" ht="11" x14ac:dyDescent="0.3">
      <c r="A81" s="25"/>
    </row>
    <row r="82" spans="1:1" s="24" customFormat="1" ht="11" x14ac:dyDescent="0.3">
      <c r="A82" s="25"/>
    </row>
    <row r="83" spans="1:1" s="24" customFormat="1" ht="11" x14ac:dyDescent="0.3">
      <c r="A83" s="25"/>
    </row>
    <row r="84" spans="1:1" s="24" customFormat="1" ht="11" x14ac:dyDescent="0.3">
      <c r="A84" s="25"/>
    </row>
    <row r="85" spans="1:1" s="24" customFormat="1" ht="11" x14ac:dyDescent="0.3">
      <c r="A85" s="25"/>
    </row>
    <row r="86" spans="1:1" s="24" customFormat="1" ht="11" x14ac:dyDescent="0.3">
      <c r="A86" s="25"/>
    </row>
    <row r="87" spans="1:1" s="24" customFormat="1" ht="11" x14ac:dyDescent="0.3">
      <c r="A87" s="25"/>
    </row>
    <row r="88" spans="1:1" s="24" customFormat="1" ht="11" x14ac:dyDescent="0.3">
      <c r="A88" s="25"/>
    </row>
    <row r="89" spans="1:1" s="24" customFormat="1" ht="11" x14ac:dyDescent="0.3">
      <c r="A89" s="25"/>
    </row>
    <row r="90" spans="1:1" s="24" customFormat="1" ht="11" x14ac:dyDescent="0.3">
      <c r="A90" s="25"/>
    </row>
    <row r="91" spans="1:1" s="24" customFormat="1" ht="11" x14ac:dyDescent="0.3">
      <c r="A91" s="25"/>
    </row>
    <row r="92" spans="1:1" s="24" customFormat="1" ht="11" x14ac:dyDescent="0.3">
      <c r="A92" s="25"/>
    </row>
    <row r="93" spans="1:1" s="24" customFormat="1" ht="11" x14ac:dyDescent="0.3">
      <c r="A93" s="25"/>
    </row>
    <row r="94" spans="1:1" s="24" customFormat="1" ht="11" x14ac:dyDescent="0.3">
      <c r="A94" s="25"/>
    </row>
    <row r="95" spans="1:1" s="24" customFormat="1" ht="11" x14ac:dyDescent="0.3">
      <c r="A95" s="25"/>
    </row>
    <row r="96" spans="1:1" s="24" customFormat="1" ht="11" x14ac:dyDescent="0.3">
      <c r="A96" s="25"/>
    </row>
    <row r="97" spans="1:1" s="24" customFormat="1" ht="11" x14ac:dyDescent="0.3">
      <c r="A97" s="25"/>
    </row>
    <row r="98" spans="1:1" s="24" customFormat="1" ht="11" x14ac:dyDescent="0.3">
      <c r="A98" s="25"/>
    </row>
    <row r="99" spans="1:1" s="24" customFormat="1" ht="11" x14ac:dyDescent="0.3">
      <c r="A99" s="25"/>
    </row>
    <row r="100" spans="1:1" s="24" customFormat="1" ht="11" x14ac:dyDescent="0.3">
      <c r="A100" s="25"/>
    </row>
    <row r="101" spans="1:1" s="24" customFormat="1" ht="11" x14ac:dyDescent="0.3">
      <c r="A101" s="25"/>
    </row>
    <row r="102" spans="1:1" s="24" customFormat="1" ht="11" x14ac:dyDescent="0.3">
      <c r="A102" s="25"/>
    </row>
    <row r="103" spans="1:1" s="24" customFormat="1" ht="11" x14ac:dyDescent="0.3">
      <c r="A103" s="25"/>
    </row>
    <row r="104" spans="1:1" s="24" customFormat="1" ht="11" x14ac:dyDescent="0.3">
      <c r="A104" s="25"/>
    </row>
    <row r="105" spans="1:1" s="24" customFormat="1" ht="11" x14ac:dyDescent="0.3">
      <c r="A105" s="25"/>
    </row>
    <row r="106" spans="1:1" s="24" customFormat="1" ht="11" x14ac:dyDescent="0.3">
      <c r="A106" s="25"/>
    </row>
    <row r="107" spans="1:1" s="24" customFormat="1" ht="11" x14ac:dyDescent="0.3">
      <c r="A107" s="25"/>
    </row>
    <row r="108" spans="1:1" s="24" customFormat="1" ht="11" x14ac:dyDescent="0.3">
      <c r="A108" s="25"/>
    </row>
    <row r="109" spans="1:1" s="24" customFormat="1" ht="11" x14ac:dyDescent="0.3">
      <c r="A109" s="25"/>
    </row>
    <row r="110" spans="1:1" s="24" customFormat="1" ht="11" x14ac:dyDescent="0.3">
      <c r="A110" s="25"/>
    </row>
    <row r="111" spans="1:1" s="24" customFormat="1" ht="11" x14ac:dyDescent="0.3">
      <c r="A111" s="25"/>
    </row>
    <row r="112" spans="1:1" s="24" customFormat="1" ht="11" x14ac:dyDescent="0.3">
      <c r="A112" s="25"/>
    </row>
    <row r="113" spans="1:1" s="24" customFormat="1" ht="11" x14ac:dyDescent="0.3">
      <c r="A113" s="25"/>
    </row>
    <row r="114" spans="1:1" s="24" customFormat="1" ht="11" x14ac:dyDescent="0.3">
      <c r="A114" s="25"/>
    </row>
    <row r="115" spans="1:1" s="24" customFormat="1" ht="11" x14ac:dyDescent="0.3">
      <c r="A115" s="25"/>
    </row>
    <row r="116" spans="1:1" s="24" customFormat="1" ht="11" x14ac:dyDescent="0.3">
      <c r="A116" s="25"/>
    </row>
    <row r="117" spans="1:1" s="24" customFormat="1" ht="11" x14ac:dyDescent="0.3">
      <c r="A117" s="25"/>
    </row>
    <row r="118" spans="1:1" s="24" customFormat="1" ht="11" x14ac:dyDescent="0.3">
      <c r="A118" s="25"/>
    </row>
    <row r="119" spans="1:1" s="24" customFormat="1" ht="11" x14ac:dyDescent="0.3">
      <c r="A119" s="25"/>
    </row>
    <row r="120" spans="1:1" s="24" customFormat="1" ht="11" x14ac:dyDescent="0.3">
      <c r="A120" s="25"/>
    </row>
  </sheetData>
  <mergeCells count="14">
    <mergeCell ref="O7:O10"/>
    <mergeCell ref="P7:P10"/>
    <mergeCell ref="A8:B9"/>
    <mergeCell ref="I7:I10"/>
    <mergeCell ref="J7:J10"/>
    <mergeCell ref="K7:K10"/>
    <mergeCell ref="L7:L10"/>
    <mergeCell ref="M7:M10"/>
    <mergeCell ref="N7:N10"/>
    <mergeCell ref="D7:D10"/>
    <mergeCell ref="E7:E10"/>
    <mergeCell ref="F7:F10"/>
    <mergeCell ref="G7:G10"/>
    <mergeCell ref="H7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ED5-BFD2-445D-BC44-3631E09AA699}">
  <dimension ref="A4:R225"/>
  <sheetViews>
    <sheetView showGridLines="0" topLeftCell="B1" zoomScale="91" zoomScaleNormal="91" workbookViewId="0">
      <pane xSplit="2" ySplit="11" topLeftCell="D48" activePane="bottomRight" state="frozen"/>
      <selection activeCell="B1" sqref="B1"/>
      <selection pane="topRight" activeCell="D1" sqref="D1"/>
      <selection pane="bottomLeft" activeCell="B12" sqref="B12"/>
      <selection pane="bottomRight" activeCell="Q57" sqref="Q57"/>
    </sheetView>
  </sheetViews>
  <sheetFormatPr baseColWidth="10" defaultColWidth="9.1796875" defaultRowHeight="14.5" outlineLevelRow="1" x14ac:dyDescent="0.35"/>
  <cols>
    <col min="1" max="1" width="9.1796875" style="1" hidden="1" customWidth="1"/>
    <col min="2" max="2" width="4.81640625" style="28" customWidth="1"/>
    <col min="3" max="3" width="61.453125" style="1" customWidth="1"/>
    <col min="4" max="4" width="9.26953125" style="29" bestFit="1" customWidth="1"/>
    <col min="5" max="11" width="9.1796875" style="30"/>
    <col min="12" max="12" width="10.26953125" style="30" bestFit="1" customWidth="1"/>
    <col min="13" max="13" width="9.7265625" style="30" bestFit="1" customWidth="1"/>
    <col min="14" max="14" width="11" style="30" bestFit="1" customWidth="1"/>
    <col min="15" max="15" width="10.1796875" style="30" bestFit="1" customWidth="1"/>
    <col min="16" max="16" width="9.81640625" style="30" customWidth="1"/>
    <col min="17" max="17" width="16.1796875" style="5" customWidth="1"/>
    <col min="18" max="16384" width="9.1796875" style="1"/>
  </cols>
  <sheetData>
    <row r="4" spans="1:18" ht="16" x14ac:dyDescent="0.45">
      <c r="B4" s="2"/>
      <c r="C4" s="83" t="s">
        <v>380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ht="16" x14ac:dyDescent="0.45">
      <c r="B5" s="2"/>
      <c r="C5" s="83" t="s">
        <v>384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ht="16" x14ac:dyDescent="0.45">
      <c r="B6" s="2"/>
      <c r="C6" s="83" t="s">
        <v>394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15" customHeight="1" x14ac:dyDescent="0.45">
      <c r="B7" s="87"/>
      <c r="C7" s="95"/>
      <c r="D7" s="108" t="s">
        <v>0</v>
      </c>
      <c r="E7" s="105" t="s">
        <v>1</v>
      </c>
      <c r="F7" s="105" t="s">
        <v>2</v>
      </c>
      <c r="G7" s="105" t="s">
        <v>3</v>
      </c>
      <c r="H7" s="105" t="s">
        <v>4</v>
      </c>
      <c r="I7" s="105" t="s">
        <v>5</v>
      </c>
      <c r="J7" s="105" t="s">
        <v>6</v>
      </c>
      <c r="K7" s="105" t="s">
        <v>7</v>
      </c>
      <c r="L7" s="105" t="s">
        <v>8</v>
      </c>
      <c r="M7" s="105" t="s">
        <v>9</v>
      </c>
      <c r="N7" s="105" t="s">
        <v>10</v>
      </c>
      <c r="O7" s="105" t="s">
        <v>11</v>
      </c>
      <c r="P7" s="100" t="s">
        <v>383</v>
      </c>
    </row>
    <row r="8" spans="1:18" ht="15" customHeight="1" x14ac:dyDescent="0.35">
      <c r="B8" s="103" t="s">
        <v>381</v>
      </c>
      <c r="C8" s="104"/>
      <c r="D8" s="10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1"/>
    </row>
    <row r="9" spans="1:18" ht="13.5" customHeight="1" x14ac:dyDescent="0.35">
      <c r="B9" s="103"/>
      <c r="C9" s="104"/>
      <c r="D9" s="10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1"/>
    </row>
    <row r="10" spans="1:18" ht="16" hidden="1" x14ac:dyDescent="0.35">
      <c r="B10" s="96"/>
      <c r="C10" s="97"/>
      <c r="D10" s="10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1"/>
    </row>
    <row r="11" spans="1:18" x14ac:dyDescent="0.35">
      <c r="A11" s="9"/>
      <c r="B11" s="91"/>
      <c r="C11" s="98"/>
      <c r="D11" s="110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2"/>
    </row>
    <row r="12" spans="1:18" x14ac:dyDescent="0.35">
      <c r="A12" s="9" t="s">
        <v>12</v>
      </c>
      <c r="B12" s="85" t="s">
        <v>13</v>
      </c>
      <c r="C12" s="86" t="s">
        <v>14</v>
      </c>
      <c r="D12" s="99">
        <f>D13+D46+D47+D48+D57</f>
        <v>528762.91710635764</v>
      </c>
      <c r="E12" s="99">
        <f t="shared" ref="E12:O12" si="0">E13+E46+E47+E48+E57</f>
        <v>355839.43593543844</v>
      </c>
      <c r="F12" s="99">
        <f t="shared" si="0"/>
        <v>552806.63617157808</v>
      </c>
      <c r="G12" s="99">
        <f t="shared" si="0"/>
        <v>401669.8628680043</v>
      </c>
      <c r="H12" s="99">
        <f t="shared" si="0"/>
        <v>343199.64769710868</v>
      </c>
      <c r="I12" s="99">
        <f t="shared" si="0"/>
        <v>493394.82573246415</v>
      </c>
      <c r="J12" s="99">
        <f t="shared" si="0"/>
        <v>382599.06918854016</v>
      </c>
      <c r="K12" s="99">
        <f t="shared" si="0"/>
        <v>393455.70585314179</v>
      </c>
      <c r="L12" s="99">
        <f t="shared" si="0"/>
        <v>505728.79950748087</v>
      </c>
      <c r="M12" s="99">
        <f t="shared" si="0"/>
        <v>414487.31514116435</v>
      </c>
      <c r="N12" s="99">
        <f t="shared" si="0"/>
        <v>444883.64146349009</v>
      </c>
      <c r="O12" s="99">
        <f t="shared" si="0"/>
        <v>758460.81529613549</v>
      </c>
      <c r="P12" s="99">
        <f>SUM(D12:O12)</f>
        <v>5575288.6719609043</v>
      </c>
      <c r="R12" s="12"/>
    </row>
    <row r="13" spans="1:18" x14ac:dyDescent="0.35">
      <c r="A13" s="9" t="s">
        <v>16</v>
      </c>
      <c r="B13" s="13" t="s">
        <v>17</v>
      </c>
      <c r="C13" s="14" t="s">
        <v>18</v>
      </c>
      <c r="D13" s="15">
        <f t="shared" ref="D13:O13" si="1">D14+D18+D19+D25+D38+D45</f>
        <v>458948.67996493832</v>
      </c>
      <c r="E13" s="15">
        <f t="shared" si="1"/>
        <v>307148.13620027836</v>
      </c>
      <c r="F13" s="15">
        <f t="shared" si="1"/>
        <v>478682.25753583835</v>
      </c>
      <c r="G13" s="15">
        <f t="shared" si="1"/>
        <v>352698.95578387834</v>
      </c>
      <c r="H13" s="15">
        <f t="shared" si="1"/>
        <v>310018.06700641831</v>
      </c>
      <c r="I13" s="15">
        <f t="shared" si="1"/>
        <v>428770.0815287283</v>
      </c>
      <c r="J13" s="15">
        <f t="shared" si="1"/>
        <v>329231.80412926833</v>
      </c>
      <c r="K13" s="15">
        <f t="shared" si="1"/>
        <v>341074.85093973827</v>
      </c>
      <c r="L13" s="15">
        <f t="shared" si="1"/>
        <v>453452.65663144831</v>
      </c>
      <c r="M13" s="15">
        <f t="shared" si="1"/>
        <v>418907.4407393983</v>
      </c>
      <c r="N13" s="15">
        <f t="shared" si="1"/>
        <v>372093.68968612835</v>
      </c>
      <c r="O13" s="15">
        <f t="shared" si="1"/>
        <v>689295.48544150835</v>
      </c>
      <c r="P13" s="15">
        <f>SUM(D13:O13)</f>
        <v>4940322.10558757</v>
      </c>
      <c r="R13" s="12"/>
    </row>
    <row r="14" spans="1:18" x14ac:dyDescent="0.35">
      <c r="A14" s="9" t="s">
        <v>19</v>
      </c>
      <c r="B14" s="13" t="s">
        <v>20</v>
      </c>
      <c r="C14" s="16" t="s">
        <v>21</v>
      </c>
      <c r="D14" s="17">
        <f t="shared" ref="D14:O14" si="2">D15+D16+D17</f>
        <v>154321.04658634</v>
      </c>
      <c r="E14" s="17">
        <f t="shared" si="2"/>
        <v>68910.981030569994</v>
      </c>
      <c r="F14" s="17">
        <f t="shared" si="2"/>
        <v>237218.26933887001</v>
      </c>
      <c r="G14" s="17">
        <f t="shared" si="2"/>
        <v>90418.914206999994</v>
      </c>
      <c r="H14" s="17">
        <f t="shared" si="2"/>
        <v>63339.835780700007</v>
      </c>
      <c r="I14" s="17">
        <f t="shared" si="2"/>
        <v>197102.95521609002</v>
      </c>
      <c r="J14" s="17">
        <f t="shared" si="2"/>
        <v>96904.578667580005</v>
      </c>
      <c r="K14" s="17">
        <f t="shared" si="2"/>
        <v>77012.763235549995</v>
      </c>
      <c r="L14" s="17">
        <f t="shared" si="2"/>
        <v>197901.63537279001</v>
      </c>
      <c r="M14" s="17">
        <f t="shared" si="2"/>
        <v>121406.16358733</v>
      </c>
      <c r="N14" s="17">
        <f t="shared" si="2"/>
        <v>83602.545820879997</v>
      </c>
      <c r="O14" s="17">
        <f t="shared" si="2"/>
        <v>273531.30869800004</v>
      </c>
      <c r="P14" s="17">
        <f t="shared" ref="P14:P77" si="3">SUM(D14:O14)</f>
        <v>1661670.9975417</v>
      </c>
      <c r="R14" s="12"/>
    </row>
    <row r="15" spans="1:18" x14ac:dyDescent="0.35">
      <c r="A15" s="9" t="s">
        <v>22</v>
      </c>
      <c r="B15" s="9" t="s">
        <v>23</v>
      </c>
      <c r="C15" s="18" t="s">
        <v>24</v>
      </c>
      <c r="D15" s="17">
        <v>38661.123366220003</v>
      </c>
      <c r="E15" s="17">
        <v>36502.006351169999</v>
      </c>
      <c r="F15" s="17">
        <v>44348.461668570002</v>
      </c>
      <c r="G15" s="17">
        <v>47176.682417520002</v>
      </c>
      <c r="H15" s="17">
        <v>37555.224717840007</v>
      </c>
      <c r="I15" s="17">
        <v>42120.333590630005</v>
      </c>
      <c r="J15" s="17">
        <v>42305.254008880001</v>
      </c>
      <c r="K15" s="17">
        <v>42435.076314619997</v>
      </c>
      <c r="L15" s="17">
        <v>50604.649220179999</v>
      </c>
      <c r="M15" s="17">
        <v>52158.095390009999</v>
      </c>
      <c r="N15" s="17">
        <v>44736.41636327</v>
      </c>
      <c r="O15" s="17">
        <v>66579.50577145</v>
      </c>
      <c r="P15" s="17">
        <v>545182.82918036007</v>
      </c>
      <c r="R15" s="12"/>
    </row>
    <row r="16" spans="1:18" x14ac:dyDescent="0.35">
      <c r="A16" s="9" t="s">
        <v>25</v>
      </c>
      <c r="B16" s="9" t="s">
        <v>26</v>
      </c>
      <c r="C16" s="18" t="s">
        <v>27</v>
      </c>
      <c r="D16" s="17">
        <v>104096.08582153</v>
      </c>
      <c r="E16" s="17">
        <v>24713.555</v>
      </c>
      <c r="F16" s="17">
        <v>185503.93396831001</v>
      </c>
      <c r="G16" s="17">
        <v>31546.84814269</v>
      </c>
      <c r="H16" s="17">
        <v>17110.814933879999</v>
      </c>
      <c r="I16" s="17">
        <v>143574.39203917002</v>
      </c>
      <c r="J16" s="17">
        <v>41686.74861653</v>
      </c>
      <c r="K16" s="17">
        <v>23886.46706178</v>
      </c>
      <c r="L16" s="17">
        <v>140276.03524279001</v>
      </c>
      <c r="M16" s="17">
        <v>55100.740708400001</v>
      </c>
      <c r="N16" s="17">
        <v>25937.786731970002</v>
      </c>
      <c r="O16" s="17">
        <v>264652.21995225002</v>
      </c>
      <c r="P16" s="17">
        <v>1058085.6282193002</v>
      </c>
      <c r="R16" s="12"/>
    </row>
    <row r="17" spans="1:18" x14ac:dyDescent="0.35">
      <c r="A17" s="9" t="s">
        <v>28</v>
      </c>
      <c r="B17" s="9" t="s">
        <v>29</v>
      </c>
      <c r="C17" s="18" t="s">
        <v>30</v>
      </c>
      <c r="D17" s="17">
        <v>11563.83739859</v>
      </c>
      <c r="E17" s="17">
        <v>7695.4196793999999</v>
      </c>
      <c r="F17" s="17">
        <v>7365.87370199</v>
      </c>
      <c r="G17" s="17">
        <v>11695.38364679</v>
      </c>
      <c r="H17" s="17">
        <v>8673.7961289799987</v>
      </c>
      <c r="I17" s="17">
        <v>11408.229586290001</v>
      </c>
      <c r="J17" s="17">
        <v>12912.57604217</v>
      </c>
      <c r="K17" s="17">
        <v>10691.21985915</v>
      </c>
      <c r="L17" s="17">
        <v>7020.9509098199997</v>
      </c>
      <c r="M17" s="17">
        <v>14147.32748892</v>
      </c>
      <c r="N17" s="17">
        <v>12928.342725639999</v>
      </c>
      <c r="O17" s="17">
        <v>-57700.417025700001</v>
      </c>
      <c r="P17" s="17">
        <v>58402.540142040009</v>
      </c>
      <c r="R17" s="12"/>
    </row>
    <row r="18" spans="1:18" x14ac:dyDescent="0.35">
      <c r="A18" s="9" t="s">
        <v>31</v>
      </c>
      <c r="B18" s="13" t="s">
        <v>32</v>
      </c>
      <c r="C18" s="16" t="s">
        <v>33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3"/>
        <v>0</v>
      </c>
      <c r="R18" s="12"/>
    </row>
    <row r="19" spans="1:18" x14ac:dyDescent="0.35">
      <c r="A19" s="9" t="s">
        <v>34</v>
      </c>
      <c r="B19" s="13" t="s">
        <v>35</v>
      </c>
      <c r="C19" s="16" t="s">
        <v>36</v>
      </c>
      <c r="D19" s="17">
        <f>D20+D21+D22+D23+D24</f>
        <v>27639.057781910004</v>
      </c>
      <c r="E19" s="17">
        <f t="shared" ref="E19:O19" si="4">E20+E21+E22+E23+E24</f>
        <v>8873.6059257699999</v>
      </c>
      <c r="F19" s="17">
        <f t="shared" si="4"/>
        <v>3941.2406157400001</v>
      </c>
      <c r="G19" s="17">
        <f t="shared" si="4"/>
        <v>3299.2845303900003</v>
      </c>
      <c r="H19" s="17">
        <f t="shared" si="4"/>
        <v>2758.5654706800001</v>
      </c>
      <c r="I19" s="17">
        <f t="shared" si="4"/>
        <v>2573.61927638</v>
      </c>
      <c r="J19" s="17">
        <f t="shared" si="4"/>
        <v>1980.4063494500001</v>
      </c>
      <c r="K19" s="17">
        <f t="shared" si="4"/>
        <v>1703.83406556</v>
      </c>
      <c r="L19" s="17">
        <f t="shared" si="4"/>
        <v>1870.3381593300001</v>
      </c>
      <c r="M19" s="17">
        <f t="shared" si="4"/>
        <v>1529.5047752300002</v>
      </c>
      <c r="N19" s="17">
        <f t="shared" si="4"/>
        <v>19591.34890565</v>
      </c>
      <c r="O19" s="17">
        <f t="shared" si="4"/>
        <v>137653.80666897001</v>
      </c>
      <c r="P19" s="17">
        <f t="shared" si="3"/>
        <v>213414.61252506002</v>
      </c>
      <c r="R19" s="12"/>
    </row>
    <row r="20" spans="1:18" x14ac:dyDescent="0.35">
      <c r="A20" s="9" t="s">
        <v>37</v>
      </c>
      <c r="B20" s="9" t="s">
        <v>38</v>
      </c>
      <c r="C20" s="18" t="s">
        <v>39</v>
      </c>
      <c r="D20" s="17">
        <v>3653.5159720000001</v>
      </c>
      <c r="E20" s="17">
        <v>373.59060614999999</v>
      </c>
      <c r="F20" s="17">
        <v>138.13673399999999</v>
      </c>
      <c r="G20" s="17">
        <v>68.509300999999994</v>
      </c>
      <c r="H20" s="17">
        <v>79.269734</v>
      </c>
      <c r="I20" s="17">
        <v>51.785176999999997</v>
      </c>
      <c r="J20" s="17">
        <v>61.459136999999998</v>
      </c>
      <c r="K20" s="17">
        <v>31.520396000000002</v>
      </c>
      <c r="L20" s="17">
        <v>64.754841999999996</v>
      </c>
      <c r="M20" s="17">
        <v>48.034089999999999</v>
      </c>
      <c r="N20" s="17">
        <v>36.110247000000001</v>
      </c>
      <c r="O20" s="17">
        <v>92.657454000000001</v>
      </c>
      <c r="P20" s="17">
        <v>4699.3436901499999</v>
      </c>
      <c r="R20" s="12"/>
    </row>
    <row r="21" spans="1:18" x14ac:dyDescent="0.35">
      <c r="A21" s="9" t="s">
        <v>40</v>
      </c>
      <c r="B21" s="9" t="s">
        <v>41</v>
      </c>
      <c r="C21" s="18" t="s">
        <v>42</v>
      </c>
      <c r="D21" s="17">
        <v>23985.541809910002</v>
      </c>
      <c r="E21" s="17">
        <v>8500.0153196200008</v>
      </c>
      <c r="F21" s="17">
        <v>3803.1038817399999</v>
      </c>
      <c r="G21" s="17">
        <v>3230.7752293900003</v>
      </c>
      <c r="H21" s="17">
        <v>2679.2957366800001</v>
      </c>
      <c r="I21" s="17">
        <v>2521.8340993799998</v>
      </c>
      <c r="J21" s="17">
        <v>1918.9472124500001</v>
      </c>
      <c r="K21" s="17">
        <v>1672.3136695600001</v>
      </c>
      <c r="L21" s="17">
        <v>1805.58331733</v>
      </c>
      <c r="M21" s="17">
        <v>1481.4706852300001</v>
      </c>
      <c r="N21" s="17">
        <v>19555.23865865</v>
      </c>
      <c r="O21" s="17">
        <v>137561.14921497001</v>
      </c>
      <c r="P21" s="17">
        <v>208715.26883491001</v>
      </c>
      <c r="R21" s="12"/>
    </row>
    <row r="22" spans="1:18" x14ac:dyDescent="0.35">
      <c r="A22" s="9" t="s">
        <v>43</v>
      </c>
      <c r="B22" s="9" t="s">
        <v>44</v>
      </c>
      <c r="C22" s="18" t="s">
        <v>45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2"/>
    </row>
    <row r="23" spans="1:18" x14ac:dyDescent="0.35">
      <c r="A23" s="9" t="s">
        <v>46</v>
      </c>
      <c r="B23" s="9" t="s">
        <v>47</v>
      </c>
      <c r="C23" s="18" t="s">
        <v>48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R23" s="12"/>
    </row>
    <row r="24" spans="1:18" x14ac:dyDescent="0.35">
      <c r="A24" s="9" t="s">
        <v>49</v>
      </c>
      <c r="B24" s="9" t="s">
        <v>50</v>
      </c>
      <c r="C24" s="18" t="s">
        <v>51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R24" s="12"/>
    </row>
    <row r="25" spans="1:18" x14ac:dyDescent="0.35">
      <c r="A25" s="9" t="s">
        <v>52</v>
      </c>
      <c r="B25" s="13" t="s">
        <v>53</v>
      </c>
      <c r="C25" s="16" t="s">
        <v>54</v>
      </c>
      <c r="D25" s="17">
        <f>D26+D31+D32+D33+D34+D37</f>
        <v>219408.36945012835</v>
      </c>
      <c r="E25" s="17">
        <f t="shared" ref="E25:O25" si="5">E26+E31+E32+E33+E34+E37</f>
        <v>192535.64786863833</v>
      </c>
      <c r="F25" s="17">
        <f t="shared" si="5"/>
        <v>195052.70806148835</v>
      </c>
      <c r="G25" s="17">
        <f t="shared" si="5"/>
        <v>215741.75711228832</v>
      </c>
      <c r="H25" s="17">
        <f t="shared" si="5"/>
        <v>206559.37120002831</v>
      </c>
      <c r="I25" s="17">
        <f t="shared" si="5"/>
        <v>190472.68839101834</v>
      </c>
      <c r="J25" s="17">
        <f t="shared" si="5"/>
        <v>184910.47618410832</v>
      </c>
      <c r="K25" s="17">
        <f t="shared" si="5"/>
        <v>228505.49683952832</v>
      </c>
      <c r="L25" s="17">
        <f t="shared" si="5"/>
        <v>221137.09765082831</v>
      </c>
      <c r="M25" s="17">
        <f t="shared" si="5"/>
        <v>254086.86864793833</v>
      </c>
      <c r="N25" s="17">
        <f t="shared" si="5"/>
        <v>229989.77486177831</v>
      </c>
      <c r="O25" s="17">
        <f t="shared" si="5"/>
        <v>232824.49885100833</v>
      </c>
      <c r="P25" s="17">
        <f t="shared" si="3"/>
        <v>2571224.7551187794</v>
      </c>
      <c r="R25" s="12"/>
    </row>
    <row r="26" spans="1:18" x14ac:dyDescent="0.35">
      <c r="A26" s="9" t="s">
        <v>55</v>
      </c>
      <c r="B26" s="9" t="s">
        <v>56</v>
      </c>
      <c r="C26" s="18" t="s">
        <v>57</v>
      </c>
      <c r="D26" s="17">
        <f>D27+D28+D29+D30</f>
        <v>153612.40151376001</v>
      </c>
      <c r="E26" s="17">
        <f t="shared" ref="E26:O26" si="6">E27+E28+E29+E30</f>
        <v>123582.59495659001</v>
      </c>
      <c r="F26" s="17">
        <f t="shared" si="6"/>
        <v>129181.03831428</v>
      </c>
      <c r="G26" s="17">
        <f t="shared" si="6"/>
        <v>121873.75257005</v>
      </c>
      <c r="H26" s="17">
        <f t="shared" si="6"/>
        <v>130190.4919312</v>
      </c>
      <c r="I26" s="17">
        <f t="shared" si="6"/>
        <v>122691.02966925999</v>
      </c>
      <c r="J26" s="17">
        <f t="shared" si="6"/>
        <v>136943.30220896</v>
      </c>
      <c r="K26" s="17">
        <f t="shared" si="6"/>
        <v>145967.00152746</v>
      </c>
      <c r="L26" s="17">
        <f t="shared" si="6"/>
        <v>154709.99409001999</v>
      </c>
      <c r="M26" s="17">
        <f t="shared" si="6"/>
        <v>164665.09728921999</v>
      </c>
      <c r="N26" s="17">
        <f t="shared" si="6"/>
        <v>156786.89555410997</v>
      </c>
      <c r="O26" s="17">
        <f t="shared" si="6"/>
        <v>160559.47061684</v>
      </c>
      <c r="P26" s="17">
        <f t="shared" si="3"/>
        <v>1700763.07024175</v>
      </c>
      <c r="R26" s="12"/>
    </row>
    <row r="27" spans="1:18" x14ac:dyDescent="0.35">
      <c r="A27" s="9" t="s">
        <v>58</v>
      </c>
      <c r="B27" s="9" t="s">
        <v>59</v>
      </c>
      <c r="C27" s="19" t="s">
        <v>60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R27" s="12"/>
    </row>
    <row r="28" spans="1:18" x14ac:dyDescent="0.35">
      <c r="A28" s="9" t="s">
        <v>61</v>
      </c>
      <c r="B28" s="9" t="s">
        <v>62</v>
      </c>
      <c r="C28" s="19" t="s">
        <v>63</v>
      </c>
      <c r="D28" s="17">
        <v>149082.50984176001</v>
      </c>
      <c r="E28" s="17">
        <v>118959.52014659</v>
      </c>
      <c r="F28" s="17">
        <v>123743.60117128</v>
      </c>
      <c r="G28" s="17">
        <v>117347.17656505</v>
      </c>
      <c r="H28" s="17">
        <v>124110.4966767</v>
      </c>
      <c r="I28" s="17">
        <v>114100.75455276</v>
      </c>
      <c r="J28" s="17">
        <v>128940.30382995999</v>
      </c>
      <c r="K28" s="17">
        <v>141235.20592345999</v>
      </c>
      <c r="L28" s="17">
        <v>149741.7479355</v>
      </c>
      <c r="M28" s="17">
        <v>159654.88809821999</v>
      </c>
      <c r="N28" s="17">
        <v>151938.16790478997</v>
      </c>
      <c r="O28" s="17">
        <v>156131.56535284</v>
      </c>
      <c r="P28" s="17">
        <v>1634985.93799891</v>
      </c>
      <c r="R28" s="12"/>
    </row>
    <row r="29" spans="1:18" x14ac:dyDescent="0.35">
      <c r="A29" s="9" t="s">
        <v>64</v>
      </c>
      <c r="B29" s="9" t="s">
        <v>65</v>
      </c>
      <c r="C29" s="19" t="s">
        <v>66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2"/>
    </row>
    <row r="30" spans="1:18" x14ac:dyDescent="0.35">
      <c r="A30" s="9" t="s">
        <v>67</v>
      </c>
      <c r="B30" s="9" t="s">
        <v>68</v>
      </c>
      <c r="C30" s="19" t="s">
        <v>69</v>
      </c>
      <c r="D30" s="17">
        <v>4529.8916719999997</v>
      </c>
      <c r="E30" s="17">
        <v>4623.0748100000001</v>
      </c>
      <c r="F30" s="17">
        <v>5437.4371430000001</v>
      </c>
      <c r="G30" s="17">
        <v>4526.5760049999999</v>
      </c>
      <c r="H30" s="17">
        <v>6079.9952544999996</v>
      </c>
      <c r="I30" s="17">
        <v>8590.2751165000009</v>
      </c>
      <c r="J30" s="17">
        <v>8002.9983790000006</v>
      </c>
      <c r="K30" s="17">
        <v>4731.7956039999999</v>
      </c>
      <c r="L30" s="17">
        <v>4968.2461545200003</v>
      </c>
      <c r="M30" s="17">
        <v>5010.2091909999999</v>
      </c>
      <c r="N30" s="17">
        <v>4848.7276493200006</v>
      </c>
      <c r="O30" s="17">
        <v>4427.905264</v>
      </c>
      <c r="P30" s="17">
        <v>65777.132242840002</v>
      </c>
      <c r="R30" s="12"/>
    </row>
    <row r="31" spans="1:18" x14ac:dyDescent="0.35">
      <c r="A31" s="9" t="s">
        <v>70</v>
      </c>
      <c r="B31" s="9" t="s">
        <v>71</v>
      </c>
      <c r="C31" s="18" t="s">
        <v>72</v>
      </c>
      <c r="D31" s="17">
        <v>65795.967936368324</v>
      </c>
      <c r="E31" s="17">
        <v>68953.052912048326</v>
      </c>
      <c r="F31" s="17">
        <v>65871.669747208347</v>
      </c>
      <c r="G31" s="17">
        <v>93868.004542238312</v>
      </c>
      <c r="H31" s="17">
        <v>76368.879268828314</v>
      </c>
      <c r="I31" s="17">
        <v>67781.658721758344</v>
      </c>
      <c r="J31" s="17">
        <v>47967.173975148333</v>
      </c>
      <c r="K31" s="17">
        <v>82538.495312068335</v>
      </c>
      <c r="L31" s="17">
        <v>66427.103560808333</v>
      </c>
      <c r="M31" s="17">
        <v>89421.771358718339</v>
      </c>
      <c r="N31" s="17">
        <v>73202.879307668336</v>
      </c>
      <c r="O31" s="17">
        <v>72265.028234168334</v>
      </c>
      <c r="P31" s="17">
        <v>870461.68487703009</v>
      </c>
      <c r="R31" s="12"/>
    </row>
    <row r="32" spans="1:18" x14ac:dyDescent="0.35">
      <c r="A32" s="9" t="s">
        <v>73</v>
      </c>
      <c r="B32" s="9" t="s">
        <v>74</v>
      </c>
      <c r="C32" s="18" t="s">
        <v>75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R32" s="12"/>
    </row>
    <row r="33" spans="1:18" x14ac:dyDescent="0.35">
      <c r="A33" s="9" t="s">
        <v>76</v>
      </c>
      <c r="B33" s="9" t="s">
        <v>77</v>
      </c>
      <c r="C33" s="18" t="s">
        <v>78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R33" s="12"/>
    </row>
    <row r="34" spans="1:18" x14ac:dyDescent="0.35">
      <c r="A34" s="9" t="s">
        <v>79</v>
      </c>
      <c r="B34" s="9" t="s">
        <v>80</v>
      </c>
      <c r="C34" s="18" t="s">
        <v>81</v>
      </c>
      <c r="D34" s="17">
        <f t="shared" ref="D34:O34" si="7">D35+D36</f>
        <v>0</v>
      </c>
      <c r="E34" s="17">
        <f t="shared" si="7"/>
        <v>0</v>
      </c>
      <c r="F34" s="17">
        <f t="shared" si="7"/>
        <v>0</v>
      </c>
      <c r="G34" s="17">
        <f t="shared" si="7"/>
        <v>0</v>
      </c>
      <c r="H34" s="17">
        <f t="shared" si="7"/>
        <v>0</v>
      </c>
      <c r="I34" s="17">
        <f t="shared" si="7"/>
        <v>0</v>
      </c>
      <c r="J34" s="17">
        <f t="shared" si="7"/>
        <v>0</v>
      </c>
      <c r="K34" s="17">
        <f t="shared" si="7"/>
        <v>0</v>
      </c>
      <c r="L34" s="17">
        <f t="shared" si="7"/>
        <v>0</v>
      </c>
      <c r="M34" s="17">
        <f t="shared" si="7"/>
        <v>0</v>
      </c>
      <c r="N34" s="17">
        <f t="shared" si="7"/>
        <v>0</v>
      </c>
      <c r="O34" s="17">
        <f t="shared" si="7"/>
        <v>0</v>
      </c>
      <c r="P34" s="17">
        <f t="shared" si="3"/>
        <v>0</v>
      </c>
      <c r="R34" s="12"/>
    </row>
    <row r="35" spans="1:18" x14ac:dyDescent="0.35">
      <c r="A35" s="9" t="s">
        <v>82</v>
      </c>
      <c r="B35" s="9" t="s">
        <v>83</v>
      </c>
      <c r="C35" s="19" t="s">
        <v>84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R35" s="12"/>
    </row>
    <row r="36" spans="1:18" x14ac:dyDescent="0.35">
      <c r="A36" s="9" t="s">
        <v>85</v>
      </c>
      <c r="B36" s="9" t="s">
        <v>86</v>
      </c>
      <c r="C36" s="19" t="s">
        <v>87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2"/>
    </row>
    <row r="37" spans="1:18" x14ac:dyDescent="0.35">
      <c r="A37" s="9" t="s">
        <v>88</v>
      </c>
      <c r="B37" s="9" t="s">
        <v>89</v>
      </c>
      <c r="C37" s="18" t="s">
        <v>90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2"/>
    </row>
    <row r="38" spans="1:18" x14ac:dyDescent="0.35">
      <c r="A38" s="9" t="s">
        <v>91</v>
      </c>
      <c r="B38" s="13" t="s">
        <v>92</v>
      </c>
      <c r="C38" s="16" t="s">
        <v>93</v>
      </c>
      <c r="D38" s="17">
        <f>D39+D40+D41+D42+D43+D44</f>
        <v>53882.003977029999</v>
      </c>
      <c r="E38" s="17">
        <f t="shared" ref="E38:O38" si="8">E39+E40+E41+E42+E43+E44</f>
        <v>33477.59228474</v>
      </c>
      <c r="F38" s="17">
        <f t="shared" si="8"/>
        <v>38653.036403930004</v>
      </c>
      <c r="G38" s="17">
        <f t="shared" si="8"/>
        <v>39624.080572450002</v>
      </c>
      <c r="H38" s="17">
        <f t="shared" si="8"/>
        <v>32933.815967750001</v>
      </c>
      <c r="I38" s="17">
        <f t="shared" si="8"/>
        <v>33127.729638189994</v>
      </c>
      <c r="J38" s="17">
        <f t="shared" si="8"/>
        <v>41471.979084229999</v>
      </c>
      <c r="K38" s="17">
        <f t="shared" si="8"/>
        <v>30260.809328169998</v>
      </c>
      <c r="L38" s="17">
        <f t="shared" si="8"/>
        <v>28984.429534979998</v>
      </c>
      <c r="M38" s="17">
        <f t="shared" si="8"/>
        <v>37968.911153299996</v>
      </c>
      <c r="N38" s="17">
        <f t="shared" si="8"/>
        <v>34701.533058000001</v>
      </c>
      <c r="O38" s="17">
        <f t="shared" si="8"/>
        <v>40463.384130449995</v>
      </c>
      <c r="P38" s="17">
        <f t="shared" si="3"/>
        <v>445549.30513321992</v>
      </c>
      <c r="R38" s="12"/>
    </row>
    <row r="39" spans="1:18" x14ac:dyDescent="0.35">
      <c r="A39" s="9" t="s">
        <v>94</v>
      </c>
      <c r="B39" s="9" t="s">
        <v>95</v>
      </c>
      <c r="C39" s="18" t="s">
        <v>96</v>
      </c>
      <c r="D39" s="17">
        <v>14001.202709629999</v>
      </c>
      <c r="E39" s="17">
        <v>14285.469389920003</v>
      </c>
      <c r="F39" s="17">
        <v>13525.66697117</v>
      </c>
      <c r="G39" s="17">
        <v>12484.402755860001</v>
      </c>
      <c r="H39" s="17">
        <v>14401.683626010003</v>
      </c>
      <c r="I39" s="17">
        <v>13277.69823459</v>
      </c>
      <c r="J39" s="17">
        <v>14548.78369742</v>
      </c>
      <c r="K39" s="17">
        <v>13268.712624379999</v>
      </c>
      <c r="L39" s="17">
        <v>13044.82865738</v>
      </c>
      <c r="M39" s="17">
        <v>15733.015293849998</v>
      </c>
      <c r="N39" s="17">
        <v>15636.179768880002</v>
      </c>
      <c r="O39" s="17">
        <v>13415.706051860001</v>
      </c>
      <c r="P39" s="17">
        <v>167623.34978095003</v>
      </c>
      <c r="R39" s="12"/>
    </row>
    <row r="40" spans="1:18" x14ac:dyDescent="0.35">
      <c r="A40" s="9" t="s">
        <v>97</v>
      </c>
      <c r="B40" s="9" t="s">
        <v>98</v>
      </c>
      <c r="C40" s="18" t="s">
        <v>99</v>
      </c>
      <c r="D40" s="17">
        <v>461.41431914999998</v>
      </c>
      <c r="E40" s="17">
        <v>366.96477646000005</v>
      </c>
      <c r="F40" s="17">
        <v>375.51782340999995</v>
      </c>
      <c r="G40" s="17">
        <v>402.15748733000004</v>
      </c>
      <c r="H40" s="17">
        <v>470.45470317000002</v>
      </c>
      <c r="I40" s="17">
        <v>553.44577792000007</v>
      </c>
      <c r="J40" s="17">
        <v>538.38126088000001</v>
      </c>
      <c r="K40" s="17">
        <v>398.71986755</v>
      </c>
      <c r="L40" s="17">
        <v>477.63140920999996</v>
      </c>
      <c r="M40" s="17">
        <v>535.34711916000003</v>
      </c>
      <c r="N40" s="17">
        <v>454.16284925000002</v>
      </c>
      <c r="O40" s="17">
        <v>377.68857751000002</v>
      </c>
      <c r="P40" s="17">
        <v>5411.8859710000006</v>
      </c>
      <c r="R40" s="12"/>
    </row>
    <row r="41" spans="1:18" x14ac:dyDescent="0.35">
      <c r="A41" s="9" t="s">
        <v>100</v>
      </c>
      <c r="B41" s="9" t="s">
        <v>101</v>
      </c>
      <c r="C41" s="18" t="s">
        <v>102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R41" s="12"/>
    </row>
    <row r="42" spans="1:18" x14ac:dyDescent="0.35">
      <c r="A42" s="9" t="s">
        <v>103</v>
      </c>
      <c r="B42" s="9" t="s">
        <v>104</v>
      </c>
      <c r="C42" s="18" t="s">
        <v>105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2"/>
    </row>
    <row r="43" spans="1:18" x14ac:dyDescent="0.35">
      <c r="A43" s="9" t="s">
        <v>106</v>
      </c>
      <c r="B43" s="9" t="s">
        <v>107</v>
      </c>
      <c r="C43" s="18" t="s">
        <v>108</v>
      </c>
      <c r="D43" s="17">
        <v>31788.055396539999</v>
      </c>
      <c r="E43" s="17">
        <v>11573.73118432</v>
      </c>
      <c r="F43" s="17">
        <v>16907.205260540002</v>
      </c>
      <c r="G43" s="17">
        <v>19232.337561709999</v>
      </c>
      <c r="H43" s="17">
        <v>12606.417782639999</v>
      </c>
      <c r="I43" s="17">
        <v>13929.786036559999</v>
      </c>
      <c r="J43" s="17">
        <v>20002.45759921</v>
      </c>
      <c r="K43" s="17">
        <v>10818.71137897</v>
      </c>
      <c r="L43" s="17">
        <v>10679.088097239999</v>
      </c>
      <c r="M43" s="17">
        <v>16597.59998377</v>
      </c>
      <c r="N43" s="17">
        <v>13193.777222709999</v>
      </c>
      <c r="O43" s="17">
        <v>20094.814017839999</v>
      </c>
      <c r="P43" s="17">
        <v>197423.98152204999</v>
      </c>
      <c r="R43" s="12"/>
    </row>
    <row r="44" spans="1:18" x14ac:dyDescent="0.35">
      <c r="A44" s="9" t="s">
        <v>109</v>
      </c>
      <c r="B44" s="9" t="s">
        <v>110</v>
      </c>
      <c r="C44" s="18" t="s">
        <v>111</v>
      </c>
      <c r="D44" s="17">
        <v>7631.3315517100009</v>
      </c>
      <c r="E44" s="17">
        <v>7251.4269340400006</v>
      </c>
      <c r="F44" s="17">
        <v>7844.6463488099998</v>
      </c>
      <c r="G44" s="17">
        <v>7505.1827675499999</v>
      </c>
      <c r="H44" s="17">
        <v>5455.2598559299995</v>
      </c>
      <c r="I44" s="17">
        <v>5366.7995891199989</v>
      </c>
      <c r="J44" s="17">
        <v>6382.3565267200001</v>
      </c>
      <c r="K44" s="17">
        <v>5774.6654572700008</v>
      </c>
      <c r="L44" s="17">
        <v>4782.8813711499997</v>
      </c>
      <c r="M44" s="17">
        <v>5102.9487565199997</v>
      </c>
      <c r="N44" s="17">
        <v>5417.4132171599995</v>
      </c>
      <c r="O44" s="17">
        <v>6575.1754832400002</v>
      </c>
      <c r="P44" s="17">
        <v>75090.087859220002</v>
      </c>
      <c r="R44" s="12"/>
    </row>
    <row r="45" spans="1:18" x14ac:dyDescent="0.35">
      <c r="A45" s="9" t="s">
        <v>112</v>
      </c>
      <c r="B45" s="13" t="s">
        <v>113</v>
      </c>
      <c r="C45" s="16" t="s">
        <v>114</v>
      </c>
      <c r="D45" s="17">
        <v>3698.20216953</v>
      </c>
      <c r="E45" s="17">
        <v>3350.3090905600002</v>
      </c>
      <c r="F45" s="17">
        <v>3817.0031158100001</v>
      </c>
      <c r="G45" s="17">
        <v>3614.91936175</v>
      </c>
      <c r="H45" s="17">
        <v>4426.4785872600005</v>
      </c>
      <c r="I45" s="17">
        <v>5493.0890070500009</v>
      </c>
      <c r="J45" s="17">
        <v>3964.3638438999997</v>
      </c>
      <c r="K45" s="17">
        <v>3591.9474709300002</v>
      </c>
      <c r="L45" s="17">
        <v>3559.15591352</v>
      </c>
      <c r="M45" s="17">
        <v>3915.9925756000002</v>
      </c>
      <c r="N45" s="17">
        <v>4208.4870398200001</v>
      </c>
      <c r="O45" s="17">
        <v>4822.4870930799998</v>
      </c>
      <c r="P45" s="17">
        <v>48462.435268810004</v>
      </c>
      <c r="R45" s="12"/>
    </row>
    <row r="46" spans="1:18" x14ac:dyDescent="0.35">
      <c r="A46" s="9" t="s">
        <v>115</v>
      </c>
      <c r="B46" s="13" t="s">
        <v>116</v>
      </c>
      <c r="C46" s="14" t="s">
        <v>117</v>
      </c>
      <c r="D46" s="15">
        <v>36291.056981970003</v>
      </c>
      <c r="E46" s="15">
        <v>34931.135142790001</v>
      </c>
      <c r="F46" s="15">
        <v>36881.432273160004</v>
      </c>
      <c r="G46" s="15">
        <v>38329.820675150004</v>
      </c>
      <c r="H46" s="15">
        <v>36699.169480930002</v>
      </c>
      <c r="I46" s="15">
        <v>38045.856920170001</v>
      </c>
      <c r="J46" s="15">
        <v>38364.325501660001</v>
      </c>
      <c r="K46" s="15">
        <v>37080.499281830002</v>
      </c>
      <c r="L46" s="15">
        <v>36832.62943031</v>
      </c>
      <c r="M46" s="15">
        <v>37097.261689240004</v>
      </c>
      <c r="N46" s="15">
        <v>36784.378185900001</v>
      </c>
      <c r="O46" s="15">
        <v>37768.963586179998</v>
      </c>
      <c r="P46" s="15">
        <v>445106.52914928994</v>
      </c>
      <c r="R46" s="12"/>
    </row>
    <row r="47" spans="1:18" x14ac:dyDescent="0.35">
      <c r="A47" s="9" t="s">
        <v>118</v>
      </c>
      <c r="B47" s="13" t="s">
        <v>119</v>
      </c>
      <c r="C47" s="16" t="s">
        <v>120</v>
      </c>
      <c r="D47" s="17">
        <f t="shared" ref="D47:O47" si="9">D48+D51+D54</f>
        <v>2040.1497494857113</v>
      </c>
      <c r="E47" s="17">
        <f t="shared" si="9"/>
        <v>3381.2970406134577</v>
      </c>
      <c r="F47" s="17">
        <f t="shared" si="9"/>
        <v>2636.2724865979071</v>
      </c>
      <c r="G47" s="17">
        <f t="shared" si="9"/>
        <v>2438.6521143696345</v>
      </c>
      <c r="H47" s="17">
        <f t="shared" si="9"/>
        <v>-13392.113004905625</v>
      </c>
      <c r="I47" s="17">
        <f t="shared" si="9"/>
        <v>14034.400100021317</v>
      </c>
      <c r="J47" s="17">
        <f t="shared" si="9"/>
        <v>5866.487253120049</v>
      </c>
      <c r="K47" s="17">
        <f t="shared" si="9"/>
        <v>1953.7046080852842</v>
      </c>
      <c r="L47" s="17">
        <f t="shared" si="9"/>
        <v>7200.5113204296722</v>
      </c>
      <c r="M47" s="17">
        <f t="shared" si="9"/>
        <v>-51388.630555757161</v>
      </c>
      <c r="N47" s="17">
        <f t="shared" si="9"/>
        <v>24266.546612194245</v>
      </c>
      <c r="O47" s="17">
        <f t="shared" si="9"/>
        <v>12730.237659115468</v>
      </c>
      <c r="P47" s="17">
        <f t="shared" si="3"/>
        <v>11767.515383369962</v>
      </c>
      <c r="R47" s="12"/>
    </row>
    <row r="48" spans="1:18" outlineLevel="1" x14ac:dyDescent="0.35">
      <c r="A48" s="9"/>
      <c r="B48" s="13" t="s">
        <v>121</v>
      </c>
      <c r="C48" s="14" t="s">
        <v>122</v>
      </c>
      <c r="D48" s="84">
        <f t="shared" ref="D48:N48" si="10">D49+D50</f>
        <v>0</v>
      </c>
      <c r="E48" s="84">
        <f t="shared" si="10"/>
        <v>0</v>
      </c>
      <c r="F48" s="84">
        <f t="shared" si="10"/>
        <v>0</v>
      </c>
      <c r="G48" s="84">
        <f t="shared" si="10"/>
        <v>0</v>
      </c>
      <c r="H48" s="84">
        <f t="shared" si="10"/>
        <v>0</v>
      </c>
      <c r="I48" s="84">
        <f t="shared" si="10"/>
        <v>0</v>
      </c>
      <c r="J48" s="84">
        <f t="shared" si="10"/>
        <v>0</v>
      </c>
      <c r="K48" s="84">
        <f t="shared" si="10"/>
        <v>0</v>
      </c>
      <c r="L48" s="84">
        <f t="shared" si="10"/>
        <v>0</v>
      </c>
      <c r="M48" s="84">
        <f t="shared" si="10"/>
        <v>0</v>
      </c>
      <c r="N48" s="84">
        <f t="shared" si="10"/>
        <v>0</v>
      </c>
      <c r="O48" s="84">
        <f>O49+O50</f>
        <v>0</v>
      </c>
      <c r="P48" s="17">
        <f t="shared" si="3"/>
        <v>0</v>
      </c>
      <c r="R48" s="12"/>
    </row>
    <row r="49" spans="1:18" outlineLevel="1" x14ac:dyDescent="0.35">
      <c r="A49" s="9"/>
      <c r="B49" s="9" t="s">
        <v>123</v>
      </c>
      <c r="C49" s="8" t="s">
        <v>124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R49" s="12"/>
    </row>
    <row r="50" spans="1:18" outlineLevel="1" x14ac:dyDescent="0.35">
      <c r="A50" s="9"/>
      <c r="B50" s="9" t="s">
        <v>125</v>
      </c>
      <c r="C50" s="8" t="s">
        <v>126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2"/>
    </row>
    <row r="51" spans="1:18" outlineLevel="1" x14ac:dyDescent="0.35">
      <c r="A51" s="9"/>
      <c r="B51" s="13" t="s">
        <v>127</v>
      </c>
      <c r="C51" s="14" t="s">
        <v>128</v>
      </c>
      <c r="D51" s="84">
        <f t="shared" ref="D51:N51" si="11">D52+D53</f>
        <v>0</v>
      </c>
      <c r="E51" s="84">
        <f t="shared" si="11"/>
        <v>0</v>
      </c>
      <c r="F51" s="84">
        <f t="shared" si="11"/>
        <v>0</v>
      </c>
      <c r="G51" s="84">
        <f t="shared" si="11"/>
        <v>0</v>
      </c>
      <c r="H51" s="84">
        <f t="shared" si="11"/>
        <v>0</v>
      </c>
      <c r="I51" s="84">
        <f t="shared" si="11"/>
        <v>0</v>
      </c>
      <c r="J51" s="84">
        <f t="shared" si="11"/>
        <v>0</v>
      </c>
      <c r="K51" s="84">
        <f t="shared" si="11"/>
        <v>0</v>
      </c>
      <c r="L51" s="84">
        <f t="shared" si="11"/>
        <v>0</v>
      </c>
      <c r="M51" s="84">
        <f t="shared" si="11"/>
        <v>0</v>
      </c>
      <c r="N51" s="84">
        <f t="shared" si="11"/>
        <v>0</v>
      </c>
      <c r="O51" s="84">
        <f>O52+O53</f>
        <v>0</v>
      </c>
      <c r="P51" s="17">
        <f t="shared" ref="P51" si="12">SUM(D51:O51)</f>
        <v>0</v>
      </c>
      <c r="R51" s="12"/>
    </row>
    <row r="52" spans="1:18" outlineLevel="1" x14ac:dyDescent="0.35">
      <c r="A52" s="9"/>
      <c r="B52" s="9" t="s">
        <v>129</v>
      </c>
      <c r="C52" s="8" t="s">
        <v>130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R52" s="12"/>
    </row>
    <row r="53" spans="1:18" outlineLevel="1" x14ac:dyDescent="0.35">
      <c r="A53" s="9"/>
      <c r="B53" s="9" t="s">
        <v>131</v>
      </c>
      <c r="C53" s="8" t="s">
        <v>132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R53" s="12"/>
    </row>
    <row r="54" spans="1:18" outlineLevel="1" x14ac:dyDescent="0.35">
      <c r="A54" s="9"/>
      <c r="B54" s="13" t="s">
        <v>133</v>
      </c>
      <c r="C54" s="14" t="s">
        <v>134</v>
      </c>
      <c r="D54" s="84">
        <f t="shared" ref="D54:O54" si="13">D55+D56</f>
        <v>2040.1497494857113</v>
      </c>
      <c r="E54" s="84">
        <f t="shared" si="13"/>
        <v>3381.2970406134577</v>
      </c>
      <c r="F54" s="84">
        <f t="shared" si="13"/>
        <v>2636.2724865979071</v>
      </c>
      <c r="G54" s="84">
        <f t="shared" si="13"/>
        <v>2438.6521143696345</v>
      </c>
      <c r="H54" s="84">
        <f t="shared" si="13"/>
        <v>-13392.113004905625</v>
      </c>
      <c r="I54" s="84">
        <f t="shared" si="13"/>
        <v>14034.400100021317</v>
      </c>
      <c r="J54" s="84">
        <f t="shared" si="13"/>
        <v>5866.487253120049</v>
      </c>
      <c r="K54" s="84">
        <f t="shared" si="13"/>
        <v>1953.7046080852842</v>
      </c>
      <c r="L54" s="84">
        <f t="shared" si="13"/>
        <v>7200.5113204296722</v>
      </c>
      <c r="M54" s="84">
        <f t="shared" si="13"/>
        <v>-51388.630555757161</v>
      </c>
      <c r="N54" s="84">
        <f t="shared" si="13"/>
        <v>24266.546612194245</v>
      </c>
      <c r="O54" s="84">
        <f t="shared" si="13"/>
        <v>12730.237659115468</v>
      </c>
      <c r="P54" s="17">
        <f>SUM(D54:O54)</f>
        <v>11767.515383369962</v>
      </c>
      <c r="R54" s="12"/>
    </row>
    <row r="55" spans="1:18" outlineLevel="1" x14ac:dyDescent="0.35">
      <c r="A55" s="9"/>
      <c r="B55" s="9" t="s">
        <v>135</v>
      </c>
      <c r="C55" s="8" t="s">
        <v>130</v>
      </c>
      <c r="D55" s="17">
        <v>1415.6935832957172</v>
      </c>
      <c r="E55" s="17">
        <v>2520.8173200934516</v>
      </c>
      <c r="F55" s="17">
        <v>2811.902150747906</v>
      </c>
      <c r="G55" s="17">
        <v>5074.492345139638</v>
      </c>
      <c r="H55" s="17">
        <v>6625.6122078943863</v>
      </c>
      <c r="I55" s="17">
        <v>1809.8220585613242</v>
      </c>
      <c r="J55" s="17">
        <v>7118.936692690053</v>
      </c>
      <c r="K55" s="17">
        <v>7410.8979703752802</v>
      </c>
      <c r="L55" s="17">
        <v>4157.4023541796942</v>
      </c>
      <c r="M55" s="17">
        <v>3232.4938599428278</v>
      </c>
      <c r="N55" s="17">
        <v>2910.7556754942639</v>
      </c>
      <c r="O55" s="17">
        <v>12266.91973856547</v>
      </c>
      <c r="P55" s="17">
        <v>57355.745956980005</v>
      </c>
      <c r="R55" s="12"/>
    </row>
    <row r="56" spans="1:18" outlineLevel="1" x14ac:dyDescent="0.35">
      <c r="A56" s="9"/>
      <c r="B56" s="9" t="s">
        <v>136</v>
      </c>
      <c r="C56" s="8" t="s">
        <v>137</v>
      </c>
      <c r="D56" s="17">
        <v>624.45616618999406</v>
      </c>
      <c r="E56" s="17">
        <v>860.47972052000614</v>
      </c>
      <c r="F56" s="17">
        <v>-175.62966414999883</v>
      </c>
      <c r="G56" s="17">
        <v>-2635.8402307700035</v>
      </c>
      <c r="H56" s="17">
        <v>-20017.725212800011</v>
      </c>
      <c r="I56" s="17">
        <v>12224.578041459994</v>
      </c>
      <c r="J56" s="17">
        <v>-1252.4494395700042</v>
      </c>
      <c r="K56" s="17">
        <v>-5457.193362289996</v>
      </c>
      <c r="L56" s="17">
        <v>3043.1089662499785</v>
      </c>
      <c r="M56" s="17">
        <v>-54621.124415699989</v>
      </c>
      <c r="N56" s="17">
        <v>21355.790936699981</v>
      </c>
      <c r="O56" s="17">
        <v>463.31792054999852</v>
      </c>
      <c r="P56" s="17">
        <v>-45588.230573610002</v>
      </c>
      <c r="R56" s="12"/>
    </row>
    <row r="57" spans="1:18" x14ac:dyDescent="0.35">
      <c r="A57" s="9" t="s">
        <v>138</v>
      </c>
      <c r="B57" s="13" t="s">
        <v>139</v>
      </c>
      <c r="C57" s="16" t="s">
        <v>140</v>
      </c>
      <c r="D57" s="17">
        <f>D58+D68+D73+D74+D77</f>
        <v>31483.03040996366</v>
      </c>
      <c r="E57" s="17">
        <f t="shared" ref="E57:O57" si="14">E58+E68+E73+E74+E77</f>
        <v>10378.867551756615</v>
      </c>
      <c r="F57" s="17">
        <f t="shared" si="14"/>
        <v>34606.673875981782</v>
      </c>
      <c r="G57" s="17">
        <f t="shared" si="14"/>
        <v>8202.4342946063152</v>
      </c>
      <c r="H57" s="17">
        <f t="shared" si="14"/>
        <v>9874.5242146660166</v>
      </c>
      <c r="I57" s="17">
        <f t="shared" si="14"/>
        <v>12544.487183544514</v>
      </c>
      <c r="J57" s="17">
        <f t="shared" si="14"/>
        <v>9136.4523044917787</v>
      </c>
      <c r="K57" s="17">
        <f t="shared" si="14"/>
        <v>13346.651023488277</v>
      </c>
      <c r="L57" s="17">
        <f t="shared" si="14"/>
        <v>8243.0021252929091</v>
      </c>
      <c r="M57" s="17">
        <f t="shared" si="14"/>
        <v>9871.2432682831914</v>
      </c>
      <c r="N57" s="17">
        <f t="shared" si="14"/>
        <v>11739.026979267486</v>
      </c>
      <c r="O57" s="17">
        <f t="shared" si="14"/>
        <v>18666.12860933167</v>
      </c>
      <c r="P57" s="17">
        <f t="shared" si="3"/>
        <v>178092.52184067419</v>
      </c>
      <c r="R57" s="12"/>
    </row>
    <row r="58" spans="1:18" x14ac:dyDescent="0.35">
      <c r="A58" s="9" t="s">
        <v>141</v>
      </c>
      <c r="B58" s="13" t="s">
        <v>142</v>
      </c>
      <c r="C58" s="16" t="s">
        <v>143</v>
      </c>
      <c r="D58" s="17">
        <f t="shared" ref="D58:O58" si="15">D59+D63+D64+D65+D66+D67</f>
        <v>0</v>
      </c>
      <c r="E58" s="17">
        <f t="shared" si="15"/>
        <v>0</v>
      </c>
      <c r="F58" s="17">
        <f t="shared" si="15"/>
        <v>0</v>
      </c>
      <c r="G58" s="17">
        <f t="shared" si="15"/>
        <v>0</v>
      </c>
      <c r="H58" s="17">
        <f t="shared" si="15"/>
        <v>0</v>
      </c>
      <c r="I58" s="17">
        <f t="shared" si="15"/>
        <v>0</v>
      </c>
      <c r="J58" s="17">
        <f t="shared" si="15"/>
        <v>0</v>
      </c>
      <c r="K58" s="17">
        <f t="shared" si="15"/>
        <v>0</v>
      </c>
      <c r="L58" s="17">
        <f t="shared" si="15"/>
        <v>0</v>
      </c>
      <c r="M58" s="17">
        <f t="shared" si="15"/>
        <v>0</v>
      </c>
      <c r="N58" s="17">
        <f t="shared" si="15"/>
        <v>0</v>
      </c>
      <c r="O58" s="17">
        <f t="shared" si="15"/>
        <v>0</v>
      </c>
      <c r="P58" s="17">
        <f t="shared" si="3"/>
        <v>0</v>
      </c>
      <c r="R58" s="12"/>
    </row>
    <row r="59" spans="1:18" x14ac:dyDescent="0.35">
      <c r="A59" s="9" t="s">
        <v>144</v>
      </c>
      <c r="B59" s="9" t="s">
        <v>145</v>
      </c>
      <c r="C59" s="18" t="s">
        <v>146</v>
      </c>
      <c r="D59" s="17">
        <f t="shared" ref="D59:O59" si="16">D60+D61+D62</f>
        <v>0</v>
      </c>
      <c r="E59" s="17">
        <f t="shared" si="16"/>
        <v>0</v>
      </c>
      <c r="F59" s="17">
        <f t="shared" si="16"/>
        <v>0</v>
      </c>
      <c r="G59" s="17">
        <f t="shared" si="16"/>
        <v>0</v>
      </c>
      <c r="H59" s="17">
        <f t="shared" si="16"/>
        <v>0</v>
      </c>
      <c r="I59" s="17">
        <f t="shared" si="16"/>
        <v>0</v>
      </c>
      <c r="J59" s="17">
        <f t="shared" si="16"/>
        <v>0</v>
      </c>
      <c r="K59" s="17">
        <f t="shared" si="16"/>
        <v>0</v>
      </c>
      <c r="L59" s="17">
        <f t="shared" si="16"/>
        <v>0</v>
      </c>
      <c r="M59" s="17">
        <f t="shared" si="16"/>
        <v>0</v>
      </c>
      <c r="N59" s="17">
        <f t="shared" si="16"/>
        <v>0</v>
      </c>
      <c r="O59" s="17">
        <f t="shared" si="16"/>
        <v>0</v>
      </c>
      <c r="P59" s="17">
        <f t="shared" si="3"/>
        <v>0</v>
      </c>
      <c r="R59" s="12"/>
    </row>
    <row r="60" spans="1:18" x14ac:dyDescent="0.35">
      <c r="A60" s="9" t="s">
        <v>147</v>
      </c>
      <c r="B60" s="9" t="s">
        <v>148</v>
      </c>
      <c r="C60" s="19" t="s">
        <v>149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2"/>
    </row>
    <row r="61" spans="1:18" x14ac:dyDescent="0.35">
      <c r="A61" s="9" t="s">
        <v>150</v>
      </c>
      <c r="B61" s="9" t="s">
        <v>151</v>
      </c>
      <c r="C61" s="19" t="s">
        <v>152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2"/>
    </row>
    <row r="62" spans="1:18" x14ac:dyDescent="0.35">
      <c r="A62" s="9" t="s">
        <v>153</v>
      </c>
      <c r="B62" s="9" t="s">
        <v>154</v>
      </c>
      <c r="C62" s="19" t="s">
        <v>155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R62" s="12"/>
    </row>
    <row r="63" spans="1:18" x14ac:dyDescent="0.35">
      <c r="A63" s="9" t="s">
        <v>156</v>
      </c>
      <c r="B63" s="9" t="s">
        <v>157</v>
      </c>
      <c r="C63" s="18" t="s">
        <v>158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2"/>
    </row>
    <row r="64" spans="1:18" x14ac:dyDescent="0.35">
      <c r="A64" s="9" t="s">
        <v>159</v>
      </c>
      <c r="B64" s="9" t="s">
        <v>160</v>
      </c>
      <c r="C64" s="18" t="s">
        <v>161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2"/>
    </row>
    <row r="65" spans="1:18" x14ac:dyDescent="0.35">
      <c r="A65" s="9" t="s">
        <v>162</v>
      </c>
      <c r="B65" s="9" t="s">
        <v>163</v>
      </c>
      <c r="C65" s="18" t="s">
        <v>164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2"/>
    </row>
    <row r="66" spans="1:18" x14ac:dyDescent="0.35">
      <c r="A66" s="9" t="s">
        <v>165</v>
      </c>
      <c r="B66" s="9" t="s">
        <v>166</v>
      </c>
      <c r="C66" s="18" t="s">
        <v>167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R66" s="12"/>
    </row>
    <row r="67" spans="1:18" x14ac:dyDescent="0.35">
      <c r="A67" s="9" t="s">
        <v>168</v>
      </c>
      <c r="B67" s="9" t="s">
        <v>169</v>
      </c>
      <c r="C67" s="18" t="s">
        <v>170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R67" s="12"/>
    </row>
    <row r="68" spans="1:18" x14ac:dyDescent="0.35">
      <c r="A68" s="9" t="s">
        <v>171</v>
      </c>
      <c r="B68" s="13" t="s">
        <v>172</v>
      </c>
      <c r="C68" s="16" t="s">
        <v>173</v>
      </c>
      <c r="D68" s="17">
        <f t="shared" ref="D68:O68" si="17">D69+D70+D71+D72</f>
        <v>0</v>
      </c>
      <c r="E68" s="17">
        <f t="shared" si="17"/>
        <v>0</v>
      </c>
      <c r="F68" s="17">
        <f t="shared" si="17"/>
        <v>0</v>
      </c>
      <c r="G68" s="17">
        <f t="shared" si="17"/>
        <v>0</v>
      </c>
      <c r="H68" s="17">
        <f t="shared" si="17"/>
        <v>0</v>
      </c>
      <c r="I68" s="17">
        <f t="shared" si="17"/>
        <v>0</v>
      </c>
      <c r="J68" s="17">
        <f t="shared" si="17"/>
        <v>0</v>
      </c>
      <c r="K68" s="17">
        <f t="shared" si="17"/>
        <v>0</v>
      </c>
      <c r="L68" s="17">
        <f t="shared" si="17"/>
        <v>0</v>
      </c>
      <c r="M68" s="17">
        <f t="shared" si="17"/>
        <v>0</v>
      </c>
      <c r="N68" s="17">
        <f t="shared" si="17"/>
        <v>0</v>
      </c>
      <c r="O68" s="17">
        <f t="shared" si="17"/>
        <v>0</v>
      </c>
      <c r="P68" s="17">
        <f t="shared" si="3"/>
        <v>0</v>
      </c>
      <c r="R68" s="12"/>
    </row>
    <row r="69" spans="1:18" x14ac:dyDescent="0.35">
      <c r="A69" s="9" t="s">
        <v>174</v>
      </c>
      <c r="B69" s="9" t="s">
        <v>175</v>
      </c>
      <c r="C69" s="18" t="s">
        <v>176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R69" s="12"/>
    </row>
    <row r="70" spans="1:18" x14ac:dyDescent="0.35">
      <c r="A70" s="9" t="s">
        <v>177</v>
      </c>
      <c r="B70" s="9" t="s">
        <v>178</v>
      </c>
      <c r="C70" s="18" t="s">
        <v>179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R70" s="12"/>
    </row>
    <row r="71" spans="1:18" x14ac:dyDescent="0.35">
      <c r="A71" s="9" t="s">
        <v>180</v>
      </c>
      <c r="B71" s="9" t="s">
        <v>181</v>
      </c>
      <c r="C71" s="18" t="s">
        <v>182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R71" s="12"/>
    </row>
    <row r="72" spans="1:18" x14ac:dyDescent="0.35">
      <c r="A72" s="9" t="s">
        <v>183</v>
      </c>
      <c r="B72" s="9" t="s">
        <v>184</v>
      </c>
      <c r="C72" s="18" t="s">
        <v>185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R72" s="12"/>
    </row>
    <row r="73" spans="1:18" x14ac:dyDescent="0.35">
      <c r="A73" s="9" t="s">
        <v>186</v>
      </c>
      <c r="B73" s="13" t="s">
        <v>187</v>
      </c>
      <c r="C73" s="16" t="s">
        <v>188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f t="shared" si="3"/>
        <v>0</v>
      </c>
      <c r="R73" s="12"/>
    </row>
    <row r="74" spans="1:18" x14ac:dyDescent="0.35">
      <c r="A74" s="9" t="s">
        <v>189</v>
      </c>
      <c r="B74" s="13" t="s">
        <v>190</v>
      </c>
      <c r="C74" s="16" t="s">
        <v>191</v>
      </c>
      <c r="D74" s="17">
        <f t="shared" ref="D74:O74" si="18">D75</f>
        <v>31483.03040996366</v>
      </c>
      <c r="E74" s="17">
        <f t="shared" si="18"/>
        <v>10378.867551756615</v>
      </c>
      <c r="F74" s="17">
        <f t="shared" si="18"/>
        <v>34606.673875981782</v>
      </c>
      <c r="G74" s="17">
        <f t="shared" si="18"/>
        <v>8202.4342946063152</v>
      </c>
      <c r="H74" s="17">
        <f t="shared" si="18"/>
        <v>9874.5242146660166</v>
      </c>
      <c r="I74" s="17">
        <f t="shared" si="18"/>
        <v>12544.487183544514</v>
      </c>
      <c r="J74" s="17">
        <f t="shared" si="18"/>
        <v>9136.4523044917787</v>
      </c>
      <c r="K74" s="17">
        <f t="shared" si="18"/>
        <v>13346.651023488277</v>
      </c>
      <c r="L74" s="17">
        <f t="shared" si="18"/>
        <v>8243.0021252929091</v>
      </c>
      <c r="M74" s="17">
        <f t="shared" si="18"/>
        <v>9871.2432682831914</v>
      </c>
      <c r="N74" s="17">
        <f t="shared" si="18"/>
        <v>11739.026979267486</v>
      </c>
      <c r="O74" s="17">
        <f t="shared" si="18"/>
        <v>18666.12860933167</v>
      </c>
      <c r="P74" s="17">
        <f t="shared" si="3"/>
        <v>178092.52184067419</v>
      </c>
      <c r="R74" s="12"/>
    </row>
    <row r="75" spans="1:18" x14ac:dyDescent="0.35">
      <c r="A75" s="9" t="s">
        <v>192</v>
      </c>
      <c r="B75" s="9" t="s">
        <v>193</v>
      </c>
      <c r="C75" s="18" t="s">
        <v>130</v>
      </c>
      <c r="D75" s="15">
        <v>31483.03040996366</v>
      </c>
      <c r="E75" s="15">
        <v>10378.867551756615</v>
      </c>
      <c r="F75" s="15">
        <v>34606.673875981782</v>
      </c>
      <c r="G75" s="15">
        <v>8202.4342946063152</v>
      </c>
      <c r="H75" s="15">
        <v>9874.5242146660166</v>
      </c>
      <c r="I75" s="15">
        <v>12544.487183544514</v>
      </c>
      <c r="J75" s="15">
        <v>9136.4523044917787</v>
      </c>
      <c r="K75" s="15">
        <v>13346.651023488277</v>
      </c>
      <c r="L75" s="15">
        <v>8243.0021252929091</v>
      </c>
      <c r="M75" s="15">
        <v>9871.2432682831914</v>
      </c>
      <c r="N75" s="15">
        <v>11739.026979267486</v>
      </c>
      <c r="O75" s="15">
        <v>18666.12860933167</v>
      </c>
      <c r="P75" s="17">
        <v>178092.52184067419</v>
      </c>
      <c r="R75" s="12"/>
    </row>
    <row r="76" spans="1:18" ht="16.5" customHeight="1" x14ac:dyDescent="0.35">
      <c r="A76" s="9" t="s">
        <v>194</v>
      </c>
      <c r="B76" s="9" t="s">
        <v>195</v>
      </c>
      <c r="C76" s="18" t="s">
        <v>196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R76" s="12"/>
    </row>
    <row r="77" spans="1:18" ht="38.25" customHeight="1" x14ac:dyDescent="0.35">
      <c r="A77" s="9" t="s">
        <v>197</v>
      </c>
      <c r="B77" s="13" t="s">
        <v>198</v>
      </c>
      <c r="C77" s="20" t="s">
        <v>199</v>
      </c>
      <c r="D77" s="17">
        <f t="shared" ref="D77:O77" si="19">D78+D81</f>
        <v>0</v>
      </c>
      <c r="E77" s="17">
        <f t="shared" si="19"/>
        <v>0</v>
      </c>
      <c r="F77" s="17">
        <f t="shared" si="19"/>
        <v>0</v>
      </c>
      <c r="G77" s="17">
        <f t="shared" si="19"/>
        <v>0</v>
      </c>
      <c r="H77" s="17">
        <f t="shared" si="19"/>
        <v>0</v>
      </c>
      <c r="I77" s="17">
        <f t="shared" si="19"/>
        <v>0</v>
      </c>
      <c r="J77" s="17">
        <f t="shared" si="19"/>
        <v>0</v>
      </c>
      <c r="K77" s="17">
        <f t="shared" si="19"/>
        <v>0</v>
      </c>
      <c r="L77" s="17">
        <f t="shared" si="19"/>
        <v>0</v>
      </c>
      <c r="M77" s="17">
        <f t="shared" si="19"/>
        <v>0</v>
      </c>
      <c r="N77" s="17">
        <f t="shared" si="19"/>
        <v>0</v>
      </c>
      <c r="O77" s="17">
        <f t="shared" si="19"/>
        <v>0</v>
      </c>
      <c r="P77" s="17">
        <f t="shared" si="3"/>
        <v>0</v>
      </c>
    </row>
    <row r="78" spans="1:18" ht="24" hidden="1" customHeight="1" x14ac:dyDescent="0.35">
      <c r="A78" s="9" t="s">
        <v>200</v>
      </c>
      <c r="B78" s="9" t="s">
        <v>201</v>
      </c>
      <c r="C78" s="18" t="s">
        <v>202</v>
      </c>
      <c r="D78" s="8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>
        <v>0</v>
      </c>
    </row>
    <row r="79" spans="1:18" ht="9.75" hidden="1" customHeight="1" x14ac:dyDescent="0.35">
      <c r="A79" s="9" t="s">
        <v>203</v>
      </c>
      <c r="B79" s="9" t="s">
        <v>204</v>
      </c>
      <c r="C79" s="21" t="s">
        <v>205</v>
      </c>
      <c r="D79" s="80" t="s">
        <v>206</v>
      </c>
      <c r="E79" s="79" t="s">
        <v>206</v>
      </c>
      <c r="F79" s="79" t="s">
        <v>206</v>
      </c>
      <c r="G79" s="79" t="s">
        <v>206</v>
      </c>
      <c r="H79" s="79" t="s">
        <v>206</v>
      </c>
      <c r="I79" s="79" t="s">
        <v>206</v>
      </c>
      <c r="J79" s="79" t="s">
        <v>206</v>
      </c>
      <c r="K79" s="79" t="s">
        <v>206</v>
      </c>
      <c r="L79" s="79" t="s">
        <v>206</v>
      </c>
      <c r="M79" s="79" t="s">
        <v>206</v>
      </c>
      <c r="N79" s="79" t="s">
        <v>206</v>
      </c>
      <c r="O79" s="79" t="s">
        <v>206</v>
      </c>
      <c r="P79" s="79">
        <v>0</v>
      </c>
    </row>
    <row r="80" spans="1:18" ht="9.75" hidden="1" customHeight="1" x14ac:dyDescent="0.35">
      <c r="A80" s="9" t="s">
        <v>207</v>
      </c>
      <c r="B80" s="9" t="s">
        <v>208</v>
      </c>
      <c r="C80" s="19" t="s">
        <v>209</v>
      </c>
      <c r="D80" s="80" t="s">
        <v>206</v>
      </c>
      <c r="E80" s="79" t="s">
        <v>206</v>
      </c>
      <c r="F80" s="79" t="s">
        <v>206</v>
      </c>
      <c r="G80" s="79" t="s">
        <v>206</v>
      </c>
      <c r="H80" s="79" t="s">
        <v>206</v>
      </c>
      <c r="I80" s="79" t="s">
        <v>206</v>
      </c>
      <c r="J80" s="79" t="s">
        <v>206</v>
      </c>
      <c r="K80" s="79" t="s">
        <v>206</v>
      </c>
      <c r="L80" s="79" t="s">
        <v>206</v>
      </c>
      <c r="M80" s="79" t="s">
        <v>206</v>
      </c>
      <c r="N80" s="79" t="s">
        <v>206</v>
      </c>
      <c r="O80" s="79" t="s">
        <v>206</v>
      </c>
      <c r="P80" s="79">
        <v>0</v>
      </c>
    </row>
    <row r="81" spans="1:17" ht="2.25" customHeight="1" x14ac:dyDescent="0.35">
      <c r="A81" s="9" t="s">
        <v>210</v>
      </c>
      <c r="B81" s="10" t="s">
        <v>211</v>
      </c>
      <c r="C81" s="22" t="s">
        <v>212</v>
      </c>
      <c r="D81" s="81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>
        <v>0</v>
      </c>
    </row>
    <row r="82" spans="1:17" s="24" customFormat="1" ht="10.9" customHeight="1" x14ac:dyDescent="0.35">
      <c r="B82" s="25"/>
      <c r="D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5"/>
    </row>
    <row r="83" spans="1:17" s="24" customFormat="1" ht="10.9" customHeight="1" x14ac:dyDescent="0.35">
      <c r="B83" s="25"/>
      <c r="D83" s="2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5"/>
    </row>
    <row r="84" spans="1:17" s="24" customFormat="1" ht="10.9" customHeight="1" x14ac:dyDescent="0.35">
      <c r="B84" s="25"/>
      <c r="D84" s="26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5"/>
    </row>
    <row r="85" spans="1:17" s="24" customFormat="1" ht="10.9" customHeight="1" x14ac:dyDescent="0.35">
      <c r="B85" s="25"/>
      <c r="D85" s="26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5"/>
    </row>
    <row r="86" spans="1:17" s="24" customFormat="1" ht="10.9" customHeight="1" x14ac:dyDescent="0.35">
      <c r="B86" s="25"/>
      <c r="D86" s="26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5"/>
    </row>
    <row r="87" spans="1:17" s="24" customFormat="1" ht="10.9" customHeight="1" x14ac:dyDescent="0.35">
      <c r="B87" s="25"/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5"/>
    </row>
    <row r="88" spans="1:17" s="24" customFormat="1" ht="10.9" customHeight="1" x14ac:dyDescent="0.35">
      <c r="B88" s="25"/>
      <c r="D88" s="26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5"/>
    </row>
    <row r="89" spans="1:17" s="24" customFormat="1" ht="10.9" customHeight="1" x14ac:dyDescent="0.35">
      <c r="B89" s="25"/>
      <c r="D89" s="26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5"/>
    </row>
    <row r="90" spans="1:17" s="24" customFormat="1" ht="10.9" customHeight="1" x14ac:dyDescent="0.35">
      <c r="B90" s="25"/>
      <c r="D90" s="26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5"/>
    </row>
    <row r="91" spans="1:17" s="24" customFormat="1" ht="10.9" customHeight="1" x14ac:dyDescent="0.35">
      <c r="B91" s="25"/>
      <c r="D91" s="26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5"/>
    </row>
    <row r="92" spans="1:17" s="24" customFormat="1" ht="10.9" customHeight="1" x14ac:dyDescent="0.35">
      <c r="B92" s="25"/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5"/>
    </row>
    <row r="93" spans="1:17" s="24" customFormat="1" ht="10.9" customHeight="1" x14ac:dyDescent="0.35">
      <c r="B93" s="25"/>
      <c r="D93" s="26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5"/>
    </row>
    <row r="94" spans="1:17" s="24" customFormat="1" ht="10.9" customHeight="1" x14ac:dyDescent="0.35">
      <c r="B94" s="25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5"/>
    </row>
    <row r="95" spans="1:17" s="24" customFormat="1" ht="10.9" customHeight="1" x14ac:dyDescent="0.35">
      <c r="B95" s="25"/>
      <c r="D95" s="26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5"/>
    </row>
    <row r="96" spans="1:17" s="24" customFormat="1" ht="10.9" customHeight="1" x14ac:dyDescent="0.35">
      <c r="B96" s="25"/>
      <c r="D96" s="26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5"/>
    </row>
    <row r="97" spans="2:17" s="24" customFormat="1" ht="10.9" customHeight="1" x14ac:dyDescent="0.35">
      <c r="B97" s="25"/>
      <c r="D97" s="26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5"/>
    </row>
    <row r="98" spans="2:17" s="24" customFormat="1" ht="10.9" customHeight="1" x14ac:dyDescent="0.35">
      <c r="B98" s="25"/>
      <c r="D98" s="26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5"/>
    </row>
    <row r="99" spans="2:17" s="24" customFormat="1" ht="10.9" customHeight="1" x14ac:dyDescent="0.35">
      <c r="B99" s="25"/>
      <c r="D99" s="26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5"/>
    </row>
    <row r="100" spans="2:17" s="24" customFormat="1" ht="10.9" customHeight="1" x14ac:dyDescent="0.35">
      <c r="B100" s="25"/>
      <c r="D100" s="26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5"/>
    </row>
    <row r="101" spans="2:17" s="24" customFormat="1" ht="10.9" customHeight="1" x14ac:dyDescent="0.35">
      <c r="B101" s="25"/>
      <c r="D101" s="26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5"/>
    </row>
    <row r="102" spans="2:17" s="24" customFormat="1" ht="10.9" customHeight="1" x14ac:dyDescent="0.35">
      <c r="B102" s="25"/>
      <c r="D102" s="26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5"/>
    </row>
    <row r="103" spans="2:17" s="24" customFormat="1" ht="10.9" customHeight="1" x14ac:dyDescent="0.35">
      <c r="B103" s="25"/>
      <c r="D103" s="26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5"/>
    </row>
    <row r="104" spans="2:17" s="24" customFormat="1" ht="10.9" customHeight="1" x14ac:dyDescent="0.35">
      <c r="B104" s="25"/>
      <c r="D104" s="26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5"/>
    </row>
    <row r="105" spans="2:17" s="24" customFormat="1" ht="10.9" customHeight="1" x14ac:dyDescent="0.35">
      <c r="B105" s="25"/>
      <c r="D105" s="26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5"/>
    </row>
    <row r="106" spans="2:17" s="24" customFormat="1" ht="10.9" customHeight="1" x14ac:dyDescent="0.35">
      <c r="B106" s="25"/>
      <c r="D106" s="26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5"/>
    </row>
    <row r="107" spans="2:17" s="24" customFormat="1" ht="10.9" customHeight="1" x14ac:dyDescent="0.35">
      <c r="B107" s="25"/>
      <c r="D107" s="26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5"/>
    </row>
    <row r="108" spans="2:17" s="24" customFormat="1" ht="10.9" customHeight="1" x14ac:dyDescent="0.35">
      <c r="B108" s="25"/>
      <c r="D108" s="26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5"/>
    </row>
    <row r="109" spans="2:17" s="24" customFormat="1" ht="10.9" customHeight="1" x14ac:dyDescent="0.35">
      <c r="B109" s="25"/>
      <c r="D109" s="26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5"/>
    </row>
    <row r="110" spans="2:17" s="24" customFormat="1" ht="10.9" customHeight="1" x14ac:dyDescent="0.35">
      <c r="B110" s="25"/>
      <c r="D110" s="26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5"/>
    </row>
    <row r="111" spans="2:17" s="24" customFormat="1" ht="10.9" customHeight="1" x14ac:dyDescent="0.35">
      <c r="B111" s="25"/>
      <c r="D111" s="26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5"/>
    </row>
    <row r="112" spans="2:17" s="24" customFormat="1" ht="10.9" customHeight="1" x14ac:dyDescent="0.35">
      <c r="B112" s="25"/>
      <c r="D112" s="26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5"/>
    </row>
    <row r="113" spans="2:17" s="24" customFormat="1" ht="10.9" customHeight="1" x14ac:dyDescent="0.35">
      <c r="B113" s="25"/>
      <c r="D113" s="26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5"/>
    </row>
    <row r="114" spans="2:17" s="24" customFormat="1" ht="10.9" customHeight="1" x14ac:dyDescent="0.35">
      <c r="B114" s="25"/>
      <c r="D114" s="26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5"/>
    </row>
    <row r="115" spans="2:17" s="24" customFormat="1" ht="10.9" customHeight="1" x14ac:dyDescent="0.35">
      <c r="B115" s="25"/>
      <c r="D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5"/>
    </row>
    <row r="116" spans="2:17" s="24" customFormat="1" ht="10.9" customHeight="1" x14ac:dyDescent="0.35">
      <c r="B116" s="25"/>
      <c r="D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5"/>
    </row>
    <row r="117" spans="2:17" s="24" customFormat="1" ht="10.9" customHeight="1" x14ac:dyDescent="0.35">
      <c r="B117" s="25"/>
      <c r="D117" s="2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5"/>
    </row>
    <row r="118" spans="2:17" s="24" customFormat="1" ht="10.9" customHeight="1" x14ac:dyDescent="0.35">
      <c r="B118" s="25"/>
      <c r="D118" s="26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5"/>
    </row>
    <row r="119" spans="2:17" s="24" customFormat="1" ht="10.9" customHeight="1" x14ac:dyDescent="0.35">
      <c r="B119" s="25"/>
      <c r="D119" s="26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5"/>
    </row>
    <row r="120" spans="2:17" s="24" customFormat="1" ht="10.9" customHeight="1" x14ac:dyDescent="0.35">
      <c r="B120" s="25"/>
      <c r="D120" s="26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5"/>
    </row>
    <row r="121" spans="2:17" s="24" customFormat="1" ht="10.9" customHeight="1" x14ac:dyDescent="0.35">
      <c r="B121" s="25"/>
      <c r="D121" s="26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5"/>
    </row>
    <row r="122" spans="2:17" s="24" customFormat="1" ht="10.9" customHeight="1" x14ac:dyDescent="0.35">
      <c r="B122" s="25"/>
      <c r="D122" s="26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5"/>
    </row>
    <row r="123" spans="2:17" s="24" customFormat="1" ht="10.9" customHeight="1" x14ac:dyDescent="0.35">
      <c r="B123" s="25"/>
      <c r="D123" s="26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5"/>
    </row>
    <row r="124" spans="2:17" s="24" customFormat="1" ht="10.9" customHeight="1" x14ac:dyDescent="0.35">
      <c r="B124" s="25"/>
      <c r="D124" s="26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5"/>
    </row>
    <row r="125" spans="2:17" s="24" customFormat="1" ht="10.9" customHeight="1" x14ac:dyDescent="0.35">
      <c r="B125" s="25"/>
      <c r="D125" s="26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5"/>
    </row>
    <row r="126" spans="2:17" s="24" customFormat="1" ht="10.9" customHeight="1" x14ac:dyDescent="0.35">
      <c r="B126" s="25"/>
      <c r="D126" s="26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5"/>
    </row>
    <row r="127" spans="2:17" s="24" customFormat="1" ht="10.9" customHeight="1" x14ac:dyDescent="0.35">
      <c r="B127" s="25"/>
      <c r="D127" s="26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5"/>
    </row>
    <row r="128" spans="2:17" s="24" customFormat="1" ht="10.9" customHeight="1" x14ac:dyDescent="0.35">
      <c r="B128" s="25"/>
      <c r="D128" s="26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5"/>
    </row>
    <row r="129" spans="2:17" s="24" customFormat="1" ht="10.9" customHeight="1" x14ac:dyDescent="0.35">
      <c r="B129" s="25"/>
      <c r="D129" s="26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5"/>
    </row>
    <row r="130" spans="2:17" s="24" customFormat="1" ht="10.9" customHeight="1" x14ac:dyDescent="0.35">
      <c r="B130" s="25"/>
      <c r="D130" s="26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5"/>
    </row>
    <row r="131" spans="2:17" s="24" customFormat="1" ht="10.9" customHeight="1" x14ac:dyDescent="0.35">
      <c r="B131" s="25"/>
      <c r="D131" s="26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5"/>
    </row>
    <row r="132" spans="2:17" s="24" customFormat="1" ht="10.9" customHeight="1" x14ac:dyDescent="0.35">
      <c r="B132" s="25"/>
      <c r="D132" s="26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5"/>
    </row>
    <row r="133" spans="2:17" s="24" customFormat="1" ht="10.9" customHeight="1" x14ac:dyDescent="0.35">
      <c r="B133" s="25"/>
      <c r="D133" s="26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5"/>
    </row>
    <row r="134" spans="2:17" s="24" customFormat="1" ht="10.9" customHeight="1" x14ac:dyDescent="0.35">
      <c r="B134" s="25"/>
      <c r="D134" s="26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5"/>
    </row>
    <row r="135" spans="2:17" s="24" customFormat="1" ht="10.9" customHeight="1" x14ac:dyDescent="0.35">
      <c r="B135" s="25"/>
      <c r="D135" s="26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5"/>
    </row>
    <row r="136" spans="2:17" s="24" customFormat="1" ht="10.9" customHeight="1" x14ac:dyDescent="0.35">
      <c r="B136" s="25"/>
      <c r="D136" s="26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5"/>
    </row>
    <row r="137" spans="2:17" s="24" customFormat="1" ht="10.9" customHeight="1" x14ac:dyDescent="0.35">
      <c r="B137" s="25"/>
      <c r="D137" s="26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5"/>
    </row>
    <row r="138" spans="2:17" s="24" customFormat="1" ht="10.9" customHeight="1" x14ac:dyDescent="0.35">
      <c r="B138" s="25"/>
      <c r="D138" s="26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5"/>
    </row>
    <row r="139" spans="2:17" s="24" customFormat="1" ht="10.9" customHeight="1" x14ac:dyDescent="0.35">
      <c r="B139" s="25"/>
      <c r="D139" s="26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5"/>
    </row>
    <row r="140" spans="2:17" s="24" customFormat="1" ht="10.9" customHeight="1" x14ac:dyDescent="0.35">
      <c r="B140" s="25"/>
      <c r="D140" s="26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5"/>
    </row>
    <row r="141" spans="2:17" s="24" customFormat="1" ht="10.9" customHeight="1" x14ac:dyDescent="0.35">
      <c r="B141" s="25"/>
      <c r="D141" s="26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5"/>
    </row>
    <row r="142" spans="2:17" s="24" customFormat="1" ht="10.9" customHeight="1" x14ac:dyDescent="0.35">
      <c r="B142" s="25"/>
      <c r="D142" s="26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5"/>
    </row>
    <row r="143" spans="2:17" s="24" customFormat="1" ht="10.9" customHeight="1" x14ac:dyDescent="0.35">
      <c r="B143" s="25"/>
      <c r="D143" s="26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5"/>
    </row>
    <row r="144" spans="2:17" s="24" customFormat="1" ht="10.9" customHeight="1" x14ac:dyDescent="0.35">
      <c r="B144" s="25"/>
      <c r="D144" s="26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5"/>
    </row>
    <row r="145" spans="2:17" s="24" customFormat="1" ht="10.9" customHeight="1" x14ac:dyDescent="0.35">
      <c r="B145" s="25"/>
      <c r="D145" s="26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5"/>
    </row>
    <row r="146" spans="2:17" s="24" customFormat="1" ht="10.9" customHeight="1" x14ac:dyDescent="0.35">
      <c r="B146" s="25"/>
      <c r="D146" s="26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5"/>
    </row>
    <row r="147" spans="2:17" s="24" customFormat="1" ht="10.9" customHeight="1" x14ac:dyDescent="0.35">
      <c r="B147" s="25"/>
      <c r="D147" s="26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5"/>
    </row>
    <row r="148" spans="2:17" s="24" customFormat="1" ht="10.9" customHeight="1" x14ac:dyDescent="0.35">
      <c r="B148" s="25"/>
      <c r="D148" s="26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5"/>
    </row>
    <row r="149" spans="2:17" s="24" customFormat="1" ht="10.9" customHeight="1" x14ac:dyDescent="0.35">
      <c r="B149" s="25"/>
      <c r="D149" s="26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5"/>
    </row>
    <row r="150" spans="2:17" s="24" customFormat="1" ht="10.9" customHeight="1" x14ac:dyDescent="0.35">
      <c r="B150" s="25"/>
      <c r="D150" s="26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5"/>
    </row>
    <row r="151" spans="2:17" s="24" customFormat="1" ht="10.9" customHeight="1" x14ac:dyDescent="0.35">
      <c r="B151" s="25"/>
      <c r="D151" s="26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5"/>
    </row>
    <row r="152" spans="2:17" s="24" customFormat="1" ht="10.9" customHeight="1" x14ac:dyDescent="0.35">
      <c r="B152" s="25"/>
      <c r="D152" s="26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5"/>
    </row>
    <row r="153" spans="2:17" s="24" customFormat="1" ht="10.9" customHeight="1" x14ac:dyDescent="0.35">
      <c r="B153" s="25"/>
      <c r="D153" s="26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5"/>
    </row>
    <row r="154" spans="2:17" s="24" customFormat="1" ht="10.9" customHeight="1" x14ac:dyDescent="0.35">
      <c r="B154" s="25"/>
      <c r="D154" s="26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5"/>
    </row>
    <row r="155" spans="2:17" s="24" customFormat="1" ht="10.9" customHeight="1" x14ac:dyDescent="0.35">
      <c r="B155" s="25"/>
      <c r="D155" s="26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5"/>
    </row>
    <row r="156" spans="2:17" s="24" customFormat="1" ht="10.9" customHeight="1" x14ac:dyDescent="0.35">
      <c r="B156" s="25"/>
      <c r="D156" s="26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5"/>
    </row>
    <row r="157" spans="2:17" s="24" customFormat="1" ht="10.9" customHeight="1" x14ac:dyDescent="0.35">
      <c r="B157" s="25"/>
      <c r="D157" s="26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5"/>
    </row>
    <row r="158" spans="2:17" s="24" customFormat="1" ht="10.9" customHeight="1" x14ac:dyDescent="0.35">
      <c r="B158" s="25"/>
      <c r="D158" s="26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5"/>
    </row>
    <row r="159" spans="2:17" s="24" customFormat="1" ht="10.9" customHeight="1" x14ac:dyDescent="0.35">
      <c r="B159" s="25"/>
      <c r="D159" s="26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5"/>
    </row>
    <row r="160" spans="2:17" s="24" customFormat="1" ht="10.9" customHeight="1" x14ac:dyDescent="0.35">
      <c r="B160" s="25"/>
      <c r="D160" s="26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5"/>
    </row>
    <row r="161" spans="2:17" s="24" customFormat="1" ht="10.9" customHeight="1" x14ac:dyDescent="0.35">
      <c r="B161" s="25"/>
      <c r="D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5"/>
    </row>
    <row r="162" spans="2:17" s="24" customFormat="1" ht="10.9" customHeight="1" x14ac:dyDescent="0.35">
      <c r="B162" s="25"/>
      <c r="D162" s="26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5"/>
    </row>
    <row r="163" spans="2:17" s="24" customFormat="1" ht="10.9" customHeight="1" x14ac:dyDescent="0.35">
      <c r="B163" s="25"/>
      <c r="D163" s="26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5"/>
    </row>
    <row r="164" spans="2:17" s="24" customFormat="1" ht="10.9" customHeight="1" x14ac:dyDescent="0.35">
      <c r="B164" s="25"/>
      <c r="D164" s="26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5"/>
    </row>
    <row r="165" spans="2:17" s="24" customFormat="1" ht="10.9" customHeight="1" x14ac:dyDescent="0.35">
      <c r="B165" s="25"/>
      <c r="D165" s="26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5"/>
    </row>
    <row r="166" spans="2:17" s="24" customFormat="1" ht="10.9" customHeight="1" x14ac:dyDescent="0.35">
      <c r="B166" s="25"/>
      <c r="D166" s="26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5"/>
    </row>
    <row r="167" spans="2:17" s="24" customFormat="1" ht="10.9" customHeight="1" x14ac:dyDescent="0.35">
      <c r="B167" s="25"/>
      <c r="D167" s="26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5"/>
    </row>
    <row r="168" spans="2:17" s="24" customFormat="1" ht="10.9" customHeight="1" x14ac:dyDescent="0.35">
      <c r="B168" s="25"/>
      <c r="D168" s="26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5"/>
    </row>
    <row r="169" spans="2:17" s="24" customFormat="1" ht="10.9" customHeight="1" x14ac:dyDescent="0.35">
      <c r="B169" s="25"/>
      <c r="D169" s="26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5"/>
    </row>
    <row r="170" spans="2:17" s="24" customFormat="1" ht="10.9" customHeight="1" x14ac:dyDescent="0.35">
      <c r="B170" s="25"/>
      <c r="D170" s="26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5"/>
    </row>
    <row r="171" spans="2:17" s="24" customFormat="1" ht="10.9" customHeight="1" x14ac:dyDescent="0.35">
      <c r="B171" s="25"/>
      <c r="D171" s="26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5"/>
    </row>
    <row r="172" spans="2:17" s="24" customFormat="1" ht="10.9" customHeight="1" x14ac:dyDescent="0.35">
      <c r="B172" s="25"/>
      <c r="D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5"/>
    </row>
    <row r="173" spans="2:17" s="24" customFormat="1" ht="10.9" customHeight="1" x14ac:dyDescent="0.35">
      <c r="B173" s="25"/>
      <c r="D173" s="26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5"/>
    </row>
    <row r="174" spans="2:17" s="24" customFormat="1" ht="10.9" customHeight="1" x14ac:dyDescent="0.35">
      <c r="B174" s="25"/>
      <c r="D174" s="26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5"/>
    </row>
    <row r="175" spans="2:17" s="24" customFormat="1" ht="10.9" customHeight="1" x14ac:dyDescent="0.35">
      <c r="B175" s="25"/>
      <c r="D175" s="26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5"/>
    </row>
    <row r="176" spans="2:17" s="24" customFormat="1" ht="10.9" customHeight="1" x14ac:dyDescent="0.35">
      <c r="B176" s="25"/>
      <c r="D176" s="26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5"/>
    </row>
    <row r="177" spans="2:17" s="24" customFormat="1" ht="10.9" customHeight="1" x14ac:dyDescent="0.35">
      <c r="B177" s="25"/>
      <c r="D177" s="26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5"/>
    </row>
    <row r="178" spans="2:17" s="24" customFormat="1" ht="10.9" customHeight="1" x14ac:dyDescent="0.35">
      <c r="B178" s="25"/>
      <c r="D178" s="26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5"/>
    </row>
    <row r="179" spans="2:17" s="24" customFormat="1" ht="10.9" customHeight="1" x14ac:dyDescent="0.35">
      <c r="B179" s="25"/>
      <c r="D179" s="26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5"/>
    </row>
    <row r="180" spans="2:17" s="24" customFormat="1" ht="10.9" customHeight="1" x14ac:dyDescent="0.35">
      <c r="B180" s="25"/>
      <c r="D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5"/>
    </row>
    <row r="181" spans="2:17" s="24" customFormat="1" ht="10.9" customHeight="1" x14ac:dyDescent="0.35">
      <c r="B181" s="25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5"/>
    </row>
    <row r="182" spans="2:17" s="24" customFormat="1" ht="10.9" customHeight="1" x14ac:dyDescent="0.35">
      <c r="B182" s="25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5"/>
    </row>
    <row r="183" spans="2:17" s="24" customFormat="1" ht="10.9" customHeight="1" x14ac:dyDescent="0.35">
      <c r="B183" s="25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5"/>
    </row>
    <row r="184" spans="2:17" s="24" customFormat="1" ht="10.9" customHeight="1" x14ac:dyDescent="0.35">
      <c r="B184" s="25"/>
      <c r="D184" s="26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5"/>
    </row>
    <row r="185" spans="2:17" s="24" customFormat="1" ht="10.9" customHeight="1" x14ac:dyDescent="0.35">
      <c r="B185" s="25"/>
      <c r="D185" s="26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5"/>
    </row>
    <row r="186" spans="2:17" s="24" customFormat="1" ht="10.9" customHeight="1" x14ac:dyDescent="0.35">
      <c r="B186" s="25"/>
      <c r="D186" s="26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5"/>
    </row>
    <row r="187" spans="2:17" s="24" customFormat="1" ht="10.9" customHeight="1" x14ac:dyDescent="0.35">
      <c r="B187" s="25"/>
      <c r="D187" s="26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5"/>
    </row>
    <row r="188" spans="2:17" s="24" customFormat="1" ht="10.9" customHeight="1" x14ac:dyDescent="0.35">
      <c r="B188" s="25"/>
      <c r="D188" s="26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5"/>
    </row>
    <row r="189" spans="2:17" s="24" customFormat="1" ht="10.9" customHeight="1" x14ac:dyDescent="0.35">
      <c r="B189" s="25"/>
      <c r="D189" s="26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5"/>
    </row>
    <row r="190" spans="2:17" s="24" customFormat="1" ht="10.9" customHeight="1" x14ac:dyDescent="0.35">
      <c r="B190" s="25"/>
      <c r="D190" s="26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5"/>
    </row>
    <row r="191" spans="2:17" s="24" customFormat="1" ht="10.9" customHeight="1" x14ac:dyDescent="0.35">
      <c r="B191" s="25"/>
      <c r="D191" s="26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5"/>
    </row>
    <row r="192" spans="2:17" s="24" customFormat="1" ht="10.9" customHeight="1" x14ac:dyDescent="0.35">
      <c r="B192" s="25"/>
      <c r="D192" s="26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5"/>
    </row>
    <row r="193" spans="2:17" s="24" customFormat="1" ht="10.9" customHeight="1" x14ac:dyDescent="0.35">
      <c r="B193" s="25"/>
      <c r="D193" s="26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5"/>
    </row>
    <row r="194" spans="2:17" s="24" customFormat="1" ht="10.9" customHeight="1" x14ac:dyDescent="0.35">
      <c r="B194" s="25"/>
      <c r="D194" s="26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5"/>
    </row>
    <row r="195" spans="2:17" s="24" customFormat="1" ht="10.9" customHeight="1" x14ac:dyDescent="0.35">
      <c r="B195" s="25"/>
      <c r="D195" s="26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5"/>
    </row>
    <row r="196" spans="2:17" s="24" customFormat="1" ht="10.9" customHeight="1" x14ac:dyDescent="0.35">
      <c r="B196" s="25"/>
      <c r="D196" s="26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5"/>
    </row>
    <row r="197" spans="2:17" s="24" customFormat="1" ht="10.9" customHeight="1" x14ac:dyDescent="0.35">
      <c r="B197" s="25"/>
      <c r="D197" s="26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5"/>
    </row>
    <row r="198" spans="2:17" s="24" customFormat="1" ht="10.9" customHeight="1" x14ac:dyDescent="0.35">
      <c r="B198" s="25"/>
      <c r="D198" s="26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5"/>
    </row>
    <row r="199" spans="2:17" s="24" customFormat="1" ht="10.9" customHeight="1" x14ac:dyDescent="0.35">
      <c r="B199" s="25"/>
      <c r="D199" s="26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5"/>
    </row>
    <row r="200" spans="2:17" s="24" customFormat="1" ht="10.9" customHeight="1" x14ac:dyDescent="0.35">
      <c r="B200" s="25"/>
      <c r="D200" s="26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5"/>
    </row>
    <row r="201" spans="2:17" s="24" customFormat="1" ht="10.9" customHeight="1" x14ac:dyDescent="0.35">
      <c r="B201" s="25"/>
      <c r="D201" s="26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5"/>
    </row>
    <row r="202" spans="2:17" s="24" customFormat="1" ht="10.9" customHeight="1" x14ac:dyDescent="0.35">
      <c r="B202" s="25"/>
      <c r="D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5"/>
    </row>
    <row r="203" spans="2:17" s="24" customFormat="1" ht="10.9" customHeight="1" x14ac:dyDescent="0.35">
      <c r="B203" s="25"/>
      <c r="D203" s="26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5"/>
    </row>
    <row r="204" spans="2:17" s="24" customFormat="1" ht="10.9" customHeight="1" x14ac:dyDescent="0.35">
      <c r="B204" s="25"/>
      <c r="D204" s="26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5"/>
    </row>
    <row r="205" spans="2:17" s="24" customFormat="1" ht="10.9" customHeight="1" x14ac:dyDescent="0.35">
      <c r="B205" s="25"/>
      <c r="D205" s="26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5"/>
    </row>
    <row r="206" spans="2:17" s="24" customFormat="1" ht="10.9" customHeight="1" x14ac:dyDescent="0.35">
      <c r="B206" s="25"/>
      <c r="D206" s="26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5"/>
    </row>
    <row r="207" spans="2:17" s="24" customFormat="1" ht="10.9" customHeight="1" x14ac:dyDescent="0.35">
      <c r="B207" s="25"/>
      <c r="D207" s="26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5"/>
    </row>
    <row r="208" spans="2:17" s="24" customFormat="1" ht="10.9" customHeight="1" x14ac:dyDescent="0.35">
      <c r="B208" s="25"/>
      <c r="D208" s="26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5"/>
    </row>
    <row r="209" spans="2:17" s="24" customFormat="1" ht="10.9" customHeight="1" x14ac:dyDescent="0.35">
      <c r="B209" s="25"/>
      <c r="D209" s="26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5"/>
    </row>
    <row r="210" spans="2:17" s="24" customFormat="1" ht="10.9" customHeight="1" x14ac:dyDescent="0.35">
      <c r="B210" s="25"/>
      <c r="D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5"/>
    </row>
    <row r="211" spans="2:17" s="24" customFormat="1" ht="10.9" customHeight="1" x14ac:dyDescent="0.35">
      <c r="B211" s="25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5"/>
    </row>
    <row r="212" spans="2:17" s="24" customFormat="1" ht="10.9" customHeight="1" x14ac:dyDescent="0.35">
      <c r="B212" s="25"/>
      <c r="D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5"/>
    </row>
    <row r="213" spans="2:17" s="24" customFormat="1" ht="10.9" customHeight="1" x14ac:dyDescent="0.35">
      <c r="B213" s="25"/>
      <c r="D213" s="26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5"/>
    </row>
    <row r="214" spans="2:17" s="24" customFormat="1" ht="10.9" customHeight="1" x14ac:dyDescent="0.35">
      <c r="B214" s="25"/>
      <c r="D214" s="26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5"/>
    </row>
    <row r="215" spans="2:17" s="24" customFormat="1" ht="10.9" customHeight="1" x14ac:dyDescent="0.35">
      <c r="B215" s="25"/>
      <c r="D215" s="26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5"/>
    </row>
    <row r="216" spans="2:17" s="24" customFormat="1" ht="10.9" customHeight="1" x14ac:dyDescent="0.35">
      <c r="B216" s="25"/>
      <c r="D216" s="26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5"/>
    </row>
    <row r="217" spans="2:17" s="24" customFormat="1" ht="10.9" customHeight="1" x14ac:dyDescent="0.35">
      <c r="B217" s="25"/>
      <c r="D217" s="26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5"/>
    </row>
    <row r="218" spans="2:17" s="24" customFormat="1" ht="10.9" customHeight="1" x14ac:dyDescent="0.35">
      <c r="B218" s="25"/>
      <c r="D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5"/>
    </row>
    <row r="219" spans="2:17" s="24" customFormat="1" ht="10.9" customHeight="1" x14ac:dyDescent="0.35">
      <c r="B219" s="25"/>
      <c r="D219" s="26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5"/>
    </row>
    <row r="220" spans="2:17" s="24" customFormat="1" ht="10.9" customHeight="1" x14ac:dyDescent="0.35">
      <c r="B220" s="25"/>
      <c r="D220" s="26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5"/>
    </row>
    <row r="221" spans="2:17" s="24" customFormat="1" ht="10.9" customHeight="1" x14ac:dyDescent="0.35">
      <c r="B221" s="25"/>
      <c r="D221" s="26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5"/>
    </row>
    <row r="222" spans="2:17" s="24" customFormat="1" ht="10.9" customHeight="1" x14ac:dyDescent="0.35">
      <c r="B222" s="25"/>
      <c r="D222" s="26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5"/>
    </row>
    <row r="223" spans="2:17" s="24" customFormat="1" ht="10.9" customHeight="1" x14ac:dyDescent="0.35">
      <c r="B223" s="25"/>
      <c r="D223" s="26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5"/>
    </row>
    <row r="224" spans="2:17" s="24" customFormat="1" ht="10.9" customHeight="1" x14ac:dyDescent="0.35">
      <c r="B224" s="25"/>
      <c r="D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5"/>
    </row>
    <row r="225" spans="2:17" s="24" customFormat="1" ht="10.9" customHeight="1" x14ac:dyDescent="0.35">
      <c r="B225" s="25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5"/>
    </row>
  </sheetData>
  <mergeCells count="14">
    <mergeCell ref="P7:P11"/>
    <mergeCell ref="B8:C9"/>
    <mergeCell ref="J7:J11"/>
    <mergeCell ref="K7:K11"/>
    <mergeCell ref="L7:L11"/>
    <mergeCell ref="M7:M11"/>
    <mergeCell ref="N7:N11"/>
    <mergeCell ref="O7:O11"/>
    <mergeCell ref="D7:D11"/>
    <mergeCell ref="E7:E11"/>
    <mergeCell ref="F7:F11"/>
    <mergeCell ref="G7:G11"/>
    <mergeCell ref="H7:H11"/>
    <mergeCell ref="I7:I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96B-F494-49A1-A5A9-D6B3374F0792}">
  <dimension ref="A4:R77"/>
  <sheetViews>
    <sheetView showGridLines="0" topLeftCell="B1" workbookViewId="0">
      <pane xSplit="2" ySplit="11" topLeftCell="F12" activePane="bottomRight" state="frozen"/>
      <selection activeCell="B1" sqref="B1"/>
      <selection pane="topRight" activeCell="D1" sqref="D1"/>
      <selection pane="bottomLeft" activeCell="B12" sqref="B12"/>
      <selection pane="bottomRight" activeCell="Q41" sqref="Q41"/>
    </sheetView>
  </sheetViews>
  <sheetFormatPr baseColWidth="10" defaultColWidth="9.1796875" defaultRowHeight="14.5" x14ac:dyDescent="0.35"/>
  <cols>
    <col min="1" max="1" width="9.1796875" style="1" hidden="1" customWidth="1"/>
    <col min="2" max="2" width="7.26953125" style="28" customWidth="1"/>
    <col min="3" max="3" width="40" style="1" customWidth="1"/>
    <col min="4" max="5" width="9.1796875" style="1"/>
    <col min="6" max="6" width="10.54296875" style="1" bestFit="1" customWidth="1"/>
    <col min="7" max="11" width="9.1796875" style="1"/>
    <col min="12" max="12" width="11.1796875" style="1" customWidth="1"/>
    <col min="13" max="13" width="9.1796875" style="1"/>
    <col min="14" max="14" width="11.453125" style="1" customWidth="1"/>
    <col min="15" max="16" width="11.26953125" style="1" customWidth="1"/>
    <col min="17" max="17" width="14" style="1" customWidth="1"/>
    <col min="18" max="18" width="11.453125" style="1" bestFit="1" customWidth="1"/>
    <col min="19" max="16384" width="9.1796875" style="1"/>
  </cols>
  <sheetData>
    <row r="4" spans="1:18" ht="16" x14ac:dyDescent="0.45">
      <c r="B4" s="2"/>
      <c r="C4" s="83" t="s">
        <v>380</v>
      </c>
    </row>
    <row r="5" spans="1:18" ht="16" x14ac:dyDescent="0.45">
      <c r="B5" s="2"/>
      <c r="C5" s="83" t="s">
        <v>384</v>
      </c>
    </row>
    <row r="6" spans="1:18" ht="16" x14ac:dyDescent="0.45">
      <c r="B6" s="2"/>
      <c r="C6" s="83" t="s">
        <v>394</v>
      </c>
    </row>
    <row r="7" spans="1:18" ht="15" customHeight="1" x14ac:dyDescent="0.45">
      <c r="A7" s="31"/>
      <c r="B7" s="87"/>
      <c r="C7" s="88"/>
      <c r="D7" s="114" t="s">
        <v>0</v>
      </c>
      <c r="E7" s="114" t="s">
        <v>1</v>
      </c>
      <c r="F7" s="114" t="s">
        <v>2</v>
      </c>
      <c r="G7" s="114" t="s">
        <v>3</v>
      </c>
      <c r="H7" s="114" t="s">
        <v>4</v>
      </c>
      <c r="I7" s="114" t="s">
        <v>5</v>
      </c>
      <c r="J7" s="114" t="s">
        <v>6</v>
      </c>
      <c r="K7" s="114" t="s">
        <v>7</v>
      </c>
      <c r="L7" s="114" t="s">
        <v>8</v>
      </c>
      <c r="M7" s="114" t="s">
        <v>9</v>
      </c>
      <c r="N7" s="114" t="s">
        <v>10</v>
      </c>
      <c r="O7" s="111" t="s">
        <v>11</v>
      </c>
      <c r="P7" s="111" t="s">
        <v>383</v>
      </c>
    </row>
    <row r="8" spans="1:18" ht="15" customHeight="1" x14ac:dyDescent="0.35">
      <c r="A8" s="32"/>
      <c r="B8" s="103" t="s">
        <v>382</v>
      </c>
      <c r="C8" s="104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2"/>
      <c r="P8" s="112"/>
    </row>
    <row r="9" spans="1:18" ht="8.25" customHeight="1" x14ac:dyDescent="0.35">
      <c r="A9" s="32"/>
      <c r="B9" s="103"/>
      <c r="C9" s="10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2"/>
      <c r="P9" s="112"/>
    </row>
    <row r="10" spans="1:18" ht="8.25" customHeight="1" x14ac:dyDescent="0.35">
      <c r="A10" s="32"/>
      <c r="B10" s="93"/>
      <c r="C10" s="9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2"/>
      <c r="P10" s="112"/>
    </row>
    <row r="11" spans="1:18" ht="7.5" customHeight="1" x14ac:dyDescent="0.35">
      <c r="A11" s="10"/>
      <c r="B11" s="91"/>
      <c r="C11" s="92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3"/>
      <c r="P11" s="113"/>
    </row>
    <row r="12" spans="1:18" s="38" customFormat="1" x14ac:dyDescent="0.35">
      <c r="A12" s="13" t="s">
        <v>213</v>
      </c>
      <c r="B12" s="33" t="s">
        <v>214</v>
      </c>
      <c r="C12" s="34" t="s">
        <v>215</v>
      </c>
      <c r="D12" s="35">
        <f t="shared" ref="D12:O12" si="0">D13+D18+D19+D20+D24+D28+D38+D42</f>
        <v>733161.79272047197</v>
      </c>
      <c r="E12" s="35">
        <f t="shared" si="0"/>
        <v>478605.68423604628</v>
      </c>
      <c r="F12" s="35">
        <f t="shared" si="0"/>
        <v>714477.10304869968</v>
      </c>
      <c r="G12" s="35">
        <f t="shared" si="0"/>
        <v>577539.97238273593</v>
      </c>
      <c r="H12" s="35">
        <f t="shared" si="0"/>
        <v>586115.84363144124</v>
      </c>
      <c r="I12" s="35">
        <f t="shared" si="0"/>
        <v>581754.80750863836</v>
      </c>
      <c r="J12" s="35">
        <f t="shared" si="0"/>
        <v>628819.7373675683</v>
      </c>
      <c r="K12" s="35">
        <f t="shared" si="0"/>
        <v>555152.80843637954</v>
      </c>
      <c r="L12" s="35">
        <f t="shared" si="0"/>
        <v>695691.04843350733</v>
      </c>
      <c r="M12" s="35">
        <f t="shared" si="0"/>
        <v>635320.08428366238</v>
      </c>
      <c r="N12" s="35">
        <f t="shared" si="0"/>
        <v>558299.12707135803</v>
      </c>
      <c r="O12" s="35">
        <f t="shared" si="0"/>
        <v>1076595.0666497641</v>
      </c>
      <c r="P12" s="35">
        <f t="shared" ref="P12:P52" si="1">SUM(D12:O12)</f>
        <v>7821533.0757702738</v>
      </c>
      <c r="Q12" s="36"/>
      <c r="R12" s="37"/>
    </row>
    <row r="13" spans="1:18" x14ac:dyDescent="0.35">
      <c r="A13" s="9" t="s">
        <v>216</v>
      </c>
      <c r="B13" s="13" t="s">
        <v>217</v>
      </c>
      <c r="C13" s="14" t="s">
        <v>218</v>
      </c>
      <c r="D13" s="15">
        <f t="shared" ref="D13:O13" si="2">D14+D15</f>
        <v>318266.34972939466</v>
      </c>
      <c r="E13" s="15">
        <f t="shared" si="2"/>
        <v>206887.23580250592</v>
      </c>
      <c r="F13" s="15">
        <f t="shared" si="2"/>
        <v>190109.14428406232</v>
      </c>
      <c r="G13" s="15">
        <f t="shared" si="2"/>
        <v>185752.16761248562</v>
      </c>
      <c r="H13" s="15">
        <f t="shared" si="2"/>
        <v>186676.15425131193</v>
      </c>
      <c r="I13" s="15">
        <f t="shared" si="2"/>
        <v>184458.5124563447</v>
      </c>
      <c r="J13" s="15">
        <f t="shared" si="2"/>
        <v>188341.57274543395</v>
      </c>
      <c r="K13" s="15">
        <f t="shared" si="2"/>
        <v>189120.8952248214</v>
      </c>
      <c r="L13" s="15">
        <f t="shared" si="2"/>
        <v>191855.25905834607</v>
      </c>
      <c r="M13" s="15">
        <f t="shared" si="2"/>
        <v>210204.75654649053</v>
      </c>
      <c r="N13" s="15">
        <f t="shared" si="2"/>
        <v>194211.7390681192</v>
      </c>
      <c r="O13" s="15">
        <f t="shared" si="2"/>
        <v>367328.59905253898</v>
      </c>
      <c r="P13" s="15">
        <f t="shared" si="1"/>
        <v>2613212.3858318552</v>
      </c>
    </row>
    <row r="14" spans="1:18" x14ac:dyDescent="0.35">
      <c r="A14" s="9" t="s">
        <v>219</v>
      </c>
      <c r="B14" s="9" t="s">
        <v>220</v>
      </c>
      <c r="C14" s="39" t="s">
        <v>221</v>
      </c>
      <c r="D14" s="40">
        <v>291432.84227489709</v>
      </c>
      <c r="E14" s="40">
        <v>146907.4433626536</v>
      </c>
      <c r="F14" s="40">
        <v>150094.83422982739</v>
      </c>
      <c r="G14" s="40">
        <v>151869.02687232022</v>
      </c>
      <c r="H14" s="40">
        <v>153059.98949080057</v>
      </c>
      <c r="I14" s="40">
        <v>150988.70705010963</v>
      </c>
      <c r="J14" s="40">
        <v>155313.1029110667</v>
      </c>
      <c r="K14" s="40">
        <v>154895.5952294216</v>
      </c>
      <c r="L14" s="40">
        <v>157959.87779550778</v>
      </c>
      <c r="M14" s="40">
        <v>175411.88828013459</v>
      </c>
      <c r="N14" s="40">
        <v>156912.12278822661</v>
      </c>
      <c r="O14" s="40">
        <v>326751.02762635943</v>
      </c>
      <c r="P14" s="17">
        <v>2171596.4579113252</v>
      </c>
    </row>
    <row r="15" spans="1:18" x14ac:dyDescent="0.35">
      <c r="A15" s="9" t="s">
        <v>222</v>
      </c>
      <c r="B15" s="9" t="s">
        <v>223</v>
      </c>
      <c r="C15" s="39" t="s">
        <v>224</v>
      </c>
      <c r="D15" s="17">
        <f t="shared" ref="D15:O15" si="3">D16+D17</f>
        <v>26833.507454497576</v>
      </c>
      <c r="E15" s="17">
        <f t="shared" si="3"/>
        <v>59979.792439852317</v>
      </c>
      <c r="F15" s="17">
        <f t="shared" si="3"/>
        <v>40014.310054234928</v>
      </c>
      <c r="G15" s="17">
        <f t="shared" si="3"/>
        <v>33883.1407401654</v>
      </c>
      <c r="H15" s="17">
        <f t="shared" si="3"/>
        <v>33616.164760511376</v>
      </c>
      <c r="I15" s="17">
        <f t="shared" si="3"/>
        <v>33469.805406235071</v>
      </c>
      <c r="J15" s="17">
        <f t="shared" si="3"/>
        <v>33028.46983436725</v>
      </c>
      <c r="K15" s="17">
        <f t="shared" si="3"/>
        <v>34225.299995399801</v>
      </c>
      <c r="L15" s="17">
        <f t="shared" si="3"/>
        <v>33895.381262838295</v>
      </c>
      <c r="M15" s="17">
        <f t="shared" si="3"/>
        <v>34792.868266355952</v>
      </c>
      <c r="N15" s="17">
        <f t="shared" si="3"/>
        <v>37299.616279892587</v>
      </c>
      <c r="O15" s="17">
        <f t="shared" si="3"/>
        <v>40577.571426179558</v>
      </c>
      <c r="P15" s="17">
        <f t="shared" si="1"/>
        <v>441615.92792053008</v>
      </c>
    </row>
    <row r="16" spans="1:18" x14ac:dyDescent="0.35">
      <c r="A16" s="9" t="s">
        <v>225</v>
      </c>
      <c r="B16" s="9" t="s">
        <v>226</v>
      </c>
      <c r="C16" s="18" t="s">
        <v>227</v>
      </c>
      <c r="D16" s="40">
        <v>26833.507454497576</v>
      </c>
      <c r="E16" s="40">
        <v>59979.792439852317</v>
      </c>
      <c r="F16" s="40">
        <v>40014.310054234928</v>
      </c>
      <c r="G16" s="40">
        <v>33883.1407401654</v>
      </c>
      <c r="H16" s="40">
        <v>33616.164760511376</v>
      </c>
      <c r="I16" s="40">
        <v>33469.805406235071</v>
      </c>
      <c r="J16" s="40">
        <v>33028.46983436725</v>
      </c>
      <c r="K16" s="40">
        <v>34225.299995399801</v>
      </c>
      <c r="L16" s="40">
        <v>33895.381262838295</v>
      </c>
      <c r="M16" s="40">
        <v>34792.868266355952</v>
      </c>
      <c r="N16" s="40">
        <v>37299.616279892587</v>
      </c>
      <c r="O16" s="40">
        <v>40577.571426179558</v>
      </c>
      <c r="P16" s="17">
        <v>441615.92792053008</v>
      </c>
    </row>
    <row r="17" spans="1:16" x14ac:dyDescent="0.35">
      <c r="A17" s="9" t="s">
        <v>228</v>
      </c>
      <c r="B17" s="41" t="s">
        <v>229</v>
      </c>
      <c r="C17" s="42" t="s">
        <v>230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</row>
    <row r="18" spans="1:16" x14ac:dyDescent="0.35">
      <c r="A18" s="9" t="s">
        <v>231</v>
      </c>
      <c r="B18" s="13" t="s">
        <v>232</v>
      </c>
      <c r="C18" s="14" t="s">
        <v>233</v>
      </c>
      <c r="D18" s="40">
        <v>7497.7093571459964</v>
      </c>
      <c r="E18" s="40">
        <v>14657.770149170963</v>
      </c>
      <c r="F18" s="40">
        <v>18818.191824598409</v>
      </c>
      <c r="G18" s="40">
        <v>23233.515226347638</v>
      </c>
      <c r="H18" s="40">
        <v>24812.513760214097</v>
      </c>
      <c r="I18" s="40">
        <v>24470.073461360847</v>
      </c>
      <c r="J18" s="40">
        <v>28256.345307459393</v>
      </c>
      <c r="K18" s="40">
        <v>23849.35009709543</v>
      </c>
      <c r="L18" s="40">
        <v>22853.958053914856</v>
      </c>
      <c r="M18" s="40">
        <v>35182.041860469835</v>
      </c>
      <c r="N18" s="40">
        <v>31206.377832867674</v>
      </c>
      <c r="O18" s="40">
        <v>70573.927760769162</v>
      </c>
      <c r="P18" s="15">
        <v>325411.77469141426</v>
      </c>
    </row>
    <row r="19" spans="1:16" x14ac:dyDescent="0.35">
      <c r="A19" s="9" t="s">
        <v>234</v>
      </c>
      <c r="B19" s="13" t="s">
        <v>235</v>
      </c>
      <c r="C19" s="14" t="s">
        <v>385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 x14ac:dyDescent="0.35">
      <c r="A20" s="9" t="s">
        <v>236</v>
      </c>
      <c r="B20" s="13" t="s">
        <v>237</v>
      </c>
      <c r="C20" s="14" t="s">
        <v>238</v>
      </c>
      <c r="D20" s="15">
        <f t="shared" ref="D20:O20" si="4">D21+D22+D23</f>
        <v>82988.443077309988</v>
      </c>
      <c r="E20" s="15">
        <f t="shared" si="4"/>
        <v>40249.161817960005</v>
      </c>
      <c r="F20" s="15">
        <f t="shared" si="4"/>
        <v>242797.38451888005</v>
      </c>
      <c r="G20" s="15">
        <f t="shared" si="4"/>
        <v>128614.53421948993</v>
      </c>
      <c r="H20" s="15">
        <f t="shared" si="4"/>
        <v>92670.568125120044</v>
      </c>
      <c r="I20" s="15">
        <f t="shared" si="4"/>
        <v>126741.61757240003</v>
      </c>
      <c r="J20" s="15">
        <f t="shared" si="4"/>
        <v>115651.71779051994</v>
      </c>
      <c r="K20" s="15">
        <f t="shared" si="4"/>
        <v>102327.54810792007</v>
      </c>
      <c r="L20" s="15">
        <f t="shared" si="4"/>
        <v>264979.01938671991</v>
      </c>
      <c r="M20" s="15">
        <f t="shared" si="4"/>
        <v>111651.69237708043</v>
      </c>
      <c r="N20" s="15">
        <f t="shared" si="4"/>
        <v>81396.941214630177</v>
      </c>
      <c r="O20" s="15">
        <f t="shared" si="4"/>
        <v>144376.57915912956</v>
      </c>
      <c r="P20" s="15">
        <f t="shared" si="1"/>
        <v>1534445.2073671601</v>
      </c>
    </row>
    <row r="21" spans="1:16" x14ac:dyDescent="0.35">
      <c r="A21" s="9" t="s">
        <v>239</v>
      </c>
      <c r="B21" s="9" t="s">
        <v>240</v>
      </c>
      <c r="C21" s="39" t="s">
        <v>241</v>
      </c>
      <c r="D21" s="40">
        <v>24534.377570919998</v>
      </c>
      <c r="E21" s="40">
        <v>4297.780926620002</v>
      </c>
      <c r="F21" s="40">
        <v>31713.738764680002</v>
      </c>
      <c r="G21" s="40">
        <v>52705.340361209994</v>
      </c>
      <c r="H21" s="40">
        <v>577.07086445001551</v>
      </c>
      <c r="I21" s="40">
        <v>1343.9989825599953</v>
      </c>
      <c r="J21" s="40">
        <v>23311.409393569978</v>
      </c>
      <c r="K21" s="40">
        <v>6223.8490040900251</v>
      </c>
      <c r="L21" s="40">
        <v>43302.085434909975</v>
      </c>
      <c r="M21" s="40">
        <v>25099.305160870019</v>
      </c>
      <c r="N21" s="40">
        <v>62.879525530024694</v>
      </c>
      <c r="O21" s="40">
        <v>1292.3773560499721</v>
      </c>
      <c r="P21" s="17">
        <v>214464.21334546001</v>
      </c>
    </row>
    <row r="22" spans="1:16" x14ac:dyDescent="0.35">
      <c r="A22" s="9" t="s">
        <v>242</v>
      </c>
      <c r="B22" s="9" t="s">
        <v>243</v>
      </c>
      <c r="C22" s="39" t="s">
        <v>244</v>
      </c>
      <c r="D22" s="40">
        <v>58454.065506389998</v>
      </c>
      <c r="E22" s="40">
        <v>35951.380891339999</v>
      </c>
      <c r="F22" s="40">
        <v>211083.64575420006</v>
      </c>
      <c r="G22" s="40">
        <v>75909.193858279934</v>
      </c>
      <c r="H22" s="40">
        <v>92093.497260670032</v>
      </c>
      <c r="I22" s="40">
        <v>125397.61858984004</v>
      </c>
      <c r="J22" s="40">
        <v>92340.308396949957</v>
      </c>
      <c r="K22" s="40">
        <v>96103.699103830048</v>
      </c>
      <c r="L22" s="40">
        <v>221676.93395180992</v>
      </c>
      <c r="M22" s="40">
        <v>86552.387216210409</v>
      </c>
      <c r="N22" s="40">
        <v>81334.061689100155</v>
      </c>
      <c r="O22" s="40">
        <v>143084.20180307957</v>
      </c>
      <c r="P22" s="17">
        <v>1319980.9940217002</v>
      </c>
    </row>
    <row r="23" spans="1:16" x14ac:dyDescent="0.35">
      <c r="A23" s="9" t="s">
        <v>245</v>
      </c>
      <c r="B23" s="41" t="s">
        <v>246</v>
      </c>
      <c r="C23" s="44" t="s">
        <v>247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</row>
    <row r="24" spans="1:16" x14ac:dyDescent="0.35">
      <c r="A24" s="9" t="s">
        <v>248</v>
      </c>
      <c r="B24" s="13" t="s">
        <v>249</v>
      </c>
      <c r="C24" s="14" t="s">
        <v>250</v>
      </c>
      <c r="D24" s="15">
        <f t="shared" ref="D24:O24" si="5">D25+D26+D27</f>
        <v>0</v>
      </c>
      <c r="E24" s="15">
        <f t="shared" si="5"/>
        <v>0</v>
      </c>
      <c r="F24" s="15">
        <f t="shared" si="5"/>
        <v>0</v>
      </c>
      <c r="G24" s="15">
        <f t="shared" si="5"/>
        <v>0</v>
      </c>
      <c r="H24" s="15">
        <f t="shared" si="5"/>
        <v>0</v>
      </c>
      <c r="I24" s="15">
        <f t="shared" si="5"/>
        <v>0</v>
      </c>
      <c r="J24" s="15">
        <f t="shared" si="5"/>
        <v>0</v>
      </c>
      <c r="K24" s="15">
        <f t="shared" si="5"/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15">
        <f t="shared" si="5"/>
        <v>0</v>
      </c>
      <c r="P24" s="15">
        <f t="shared" si="1"/>
        <v>0</v>
      </c>
    </row>
    <row r="25" spans="1:16" x14ac:dyDescent="0.35">
      <c r="A25" s="9" t="s">
        <v>251</v>
      </c>
      <c r="B25" s="9" t="s">
        <v>252</v>
      </c>
      <c r="C25" s="39" t="s">
        <v>253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x14ac:dyDescent="0.35">
      <c r="A26" s="9" t="s">
        <v>254</v>
      </c>
      <c r="B26" s="9" t="s">
        <v>255</v>
      </c>
      <c r="C26" s="39" t="s">
        <v>256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x14ac:dyDescent="0.35">
      <c r="A27" s="9" t="s">
        <v>257</v>
      </c>
      <c r="B27" s="41" t="s">
        <v>258</v>
      </c>
      <c r="C27" s="44" t="s">
        <v>259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</row>
    <row r="28" spans="1:16" x14ac:dyDescent="0.35">
      <c r="A28" s="9" t="s">
        <v>260</v>
      </c>
      <c r="B28" s="13" t="s">
        <v>261</v>
      </c>
      <c r="C28" s="14" t="s">
        <v>262</v>
      </c>
      <c r="D28" s="15">
        <f t="shared" ref="D28:O28" si="6">D29+D32+D35</f>
        <v>266431.06177927996</v>
      </c>
      <c r="E28" s="15">
        <f t="shared" si="6"/>
        <v>163036.49830825283</v>
      </c>
      <c r="F28" s="15">
        <f t="shared" si="6"/>
        <v>199752.83262227481</v>
      </c>
      <c r="G28" s="15">
        <f t="shared" si="6"/>
        <v>169349.54118845865</v>
      </c>
      <c r="H28" s="15">
        <f t="shared" si="6"/>
        <v>211474.13742853882</v>
      </c>
      <c r="I28" s="15">
        <f t="shared" si="6"/>
        <v>179014.8251962825</v>
      </c>
      <c r="J28" s="15">
        <f t="shared" si="6"/>
        <v>230515.88557233236</v>
      </c>
      <c r="K28" s="15">
        <f t="shared" si="6"/>
        <v>171733.52662303241</v>
      </c>
      <c r="L28" s="15">
        <f t="shared" si="6"/>
        <v>151241.6442553825</v>
      </c>
      <c r="M28" s="15">
        <f t="shared" si="6"/>
        <v>214246.5680389108</v>
      </c>
      <c r="N28" s="15">
        <f t="shared" si="6"/>
        <v>179755.8086661023</v>
      </c>
      <c r="O28" s="15">
        <f t="shared" si="6"/>
        <v>360632.71800272248</v>
      </c>
      <c r="P28" s="15">
        <f t="shared" si="1"/>
        <v>2497185.0476815705</v>
      </c>
    </row>
    <row r="29" spans="1:16" x14ac:dyDescent="0.35">
      <c r="A29" s="9" t="s">
        <v>263</v>
      </c>
      <c r="B29" s="9" t="s">
        <v>264</v>
      </c>
      <c r="C29" s="39" t="s">
        <v>265</v>
      </c>
      <c r="D29" s="17">
        <f t="shared" ref="D29:O29" si="7">D30+D31</f>
        <v>0</v>
      </c>
      <c r="E29" s="17">
        <f t="shared" si="7"/>
        <v>0</v>
      </c>
      <c r="F29" s="17">
        <f t="shared" si="7"/>
        <v>0</v>
      </c>
      <c r="G29" s="17">
        <f t="shared" si="7"/>
        <v>0</v>
      </c>
      <c r="H29" s="17">
        <f t="shared" si="7"/>
        <v>0</v>
      </c>
      <c r="I29" s="17">
        <f t="shared" si="7"/>
        <v>0</v>
      </c>
      <c r="J29" s="17">
        <f t="shared" si="7"/>
        <v>0</v>
      </c>
      <c r="K29" s="17">
        <f t="shared" si="7"/>
        <v>0</v>
      </c>
      <c r="L29" s="17">
        <f t="shared" si="7"/>
        <v>0</v>
      </c>
      <c r="M29" s="17">
        <f t="shared" si="7"/>
        <v>0</v>
      </c>
      <c r="N29" s="17">
        <f t="shared" si="7"/>
        <v>0</v>
      </c>
      <c r="O29" s="17">
        <f t="shared" si="7"/>
        <v>0</v>
      </c>
      <c r="P29" s="17">
        <f t="shared" si="1"/>
        <v>0</v>
      </c>
    </row>
    <row r="30" spans="1:16" x14ac:dyDescent="0.35">
      <c r="A30" s="9" t="s">
        <v>266</v>
      </c>
      <c r="B30" s="9" t="s">
        <v>267</v>
      </c>
      <c r="C30" s="18" t="s">
        <v>268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</row>
    <row r="31" spans="1:16" x14ac:dyDescent="0.35">
      <c r="A31" s="9" t="s">
        <v>269</v>
      </c>
      <c r="B31" s="9" t="s">
        <v>270</v>
      </c>
      <c r="C31" s="18" t="s">
        <v>271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pans="1:16" x14ac:dyDescent="0.35">
      <c r="A32" s="9" t="s">
        <v>272</v>
      </c>
      <c r="B32" s="9" t="s">
        <v>273</v>
      </c>
      <c r="C32" s="39" t="s">
        <v>274</v>
      </c>
      <c r="D32" s="17">
        <f t="shared" ref="D32:O32" si="8">D33+D34</f>
        <v>521.60028523000005</v>
      </c>
      <c r="E32" s="17">
        <f t="shared" si="8"/>
        <v>739.04641537999998</v>
      </c>
      <c r="F32" s="17">
        <f t="shared" si="8"/>
        <v>422.36422185000004</v>
      </c>
      <c r="G32" s="17">
        <f t="shared" si="8"/>
        <v>699.7389470599993</v>
      </c>
      <c r="H32" s="17">
        <f t="shared" si="8"/>
        <v>168.48245376</v>
      </c>
      <c r="I32" s="17">
        <f t="shared" si="8"/>
        <v>436.13251473999958</v>
      </c>
      <c r="J32" s="17">
        <f t="shared" si="8"/>
        <v>866.25924473000043</v>
      </c>
      <c r="K32" s="17">
        <f t="shared" si="8"/>
        <v>613.75446663999878</v>
      </c>
      <c r="L32" s="17">
        <f t="shared" si="8"/>
        <v>166.90801508000033</v>
      </c>
      <c r="M32" s="17">
        <f t="shared" si="8"/>
        <v>751.84428127000012</v>
      </c>
      <c r="N32" s="17">
        <f t="shared" si="8"/>
        <v>389.58350834000152</v>
      </c>
      <c r="O32" s="17">
        <f t="shared" si="8"/>
        <v>622.51763926000331</v>
      </c>
      <c r="P32" s="17">
        <f t="shared" si="1"/>
        <v>6398.2319933400031</v>
      </c>
    </row>
    <row r="33" spans="1:16" x14ac:dyDescent="0.35">
      <c r="A33" s="9" t="s">
        <v>275</v>
      </c>
      <c r="B33" s="9" t="s">
        <v>276</v>
      </c>
      <c r="C33" s="18" t="s">
        <v>268</v>
      </c>
      <c r="D33" s="40">
        <v>521.60028523000005</v>
      </c>
      <c r="E33" s="40">
        <v>739.04641537999998</v>
      </c>
      <c r="F33" s="40">
        <v>422.36422185000004</v>
      </c>
      <c r="G33" s="40">
        <v>699.7389470599993</v>
      </c>
      <c r="H33" s="40">
        <v>168.48245376</v>
      </c>
      <c r="I33" s="40">
        <v>344.88331683999957</v>
      </c>
      <c r="J33" s="40">
        <v>866.25924473000043</v>
      </c>
      <c r="K33" s="40">
        <v>613.75446663999878</v>
      </c>
      <c r="L33" s="40">
        <v>166.90801508000033</v>
      </c>
      <c r="M33" s="40">
        <v>751.84428127000012</v>
      </c>
      <c r="N33" s="40">
        <v>389.58350834000152</v>
      </c>
      <c r="O33" s="40">
        <v>327.63421820000326</v>
      </c>
      <c r="P33" s="17">
        <v>6012.0993743800036</v>
      </c>
    </row>
    <row r="34" spans="1:16" x14ac:dyDescent="0.35">
      <c r="A34" s="9" t="s">
        <v>277</v>
      </c>
      <c r="B34" s="9" t="s">
        <v>278</v>
      </c>
      <c r="C34" s="18" t="s">
        <v>271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91.249197900000013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294.88342105999999</v>
      </c>
      <c r="P34" s="40">
        <v>0</v>
      </c>
    </row>
    <row r="35" spans="1:16" x14ac:dyDescent="0.35">
      <c r="A35" s="9" t="s">
        <v>279</v>
      </c>
      <c r="B35" s="9" t="s">
        <v>280</v>
      </c>
      <c r="C35" s="39" t="s">
        <v>281</v>
      </c>
      <c r="D35" s="17">
        <f t="shared" ref="D35:O35" si="9">D36+D37</f>
        <v>265909.46149404999</v>
      </c>
      <c r="E35" s="17">
        <f t="shared" si="9"/>
        <v>162297.45189287284</v>
      </c>
      <c r="F35" s="17">
        <f t="shared" si="9"/>
        <v>199330.46840042481</v>
      </c>
      <c r="G35" s="17">
        <f t="shared" si="9"/>
        <v>168649.80224139866</v>
      </c>
      <c r="H35" s="17">
        <f t="shared" si="9"/>
        <v>211305.65497477882</v>
      </c>
      <c r="I35" s="17">
        <f t="shared" si="9"/>
        <v>178578.69268154251</v>
      </c>
      <c r="J35" s="17">
        <f t="shared" si="9"/>
        <v>229649.62632760237</v>
      </c>
      <c r="K35" s="17">
        <f t="shared" si="9"/>
        <v>171119.7721563924</v>
      </c>
      <c r="L35" s="17">
        <f t="shared" si="9"/>
        <v>151074.7362403025</v>
      </c>
      <c r="M35" s="17">
        <f t="shared" si="9"/>
        <v>213494.72375764081</v>
      </c>
      <c r="N35" s="17">
        <f t="shared" si="9"/>
        <v>179366.2251577623</v>
      </c>
      <c r="O35" s="17">
        <f t="shared" si="9"/>
        <v>360010.2003634625</v>
      </c>
      <c r="P35" s="17">
        <f t="shared" si="1"/>
        <v>2490786.8156882306</v>
      </c>
    </row>
    <row r="36" spans="1:16" x14ac:dyDescent="0.35">
      <c r="A36" s="9" t="s">
        <v>282</v>
      </c>
      <c r="B36" s="9" t="s">
        <v>283</v>
      </c>
      <c r="C36" s="18" t="s">
        <v>268</v>
      </c>
      <c r="D36" s="40">
        <v>179602.09259336002</v>
      </c>
      <c r="E36" s="40">
        <v>150190.55634364282</v>
      </c>
      <c r="F36" s="40">
        <v>166096.29740559481</v>
      </c>
      <c r="G36" s="40">
        <v>155389.71156549867</v>
      </c>
      <c r="H36" s="40">
        <v>171601.93015531884</v>
      </c>
      <c r="I36" s="40">
        <v>144931.0677911425</v>
      </c>
      <c r="J36" s="40">
        <v>214572.96890472237</v>
      </c>
      <c r="K36" s="40">
        <v>136839.98593074238</v>
      </c>
      <c r="L36" s="40">
        <v>146270.68848397254</v>
      </c>
      <c r="M36" s="40">
        <v>165855.58428933084</v>
      </c>
      <c r="N36" s="40">
        <v>146872.81694484226</v>
      </c>
      <c r="O36" s="40">
        <v>253844.19319866248</v>
      </c>
      <c r="P36" s="17">
        <v>2032067.8936068306</v>
      </c>
    </row>
    <row r="37" spans="1:16" x14ac:dyDescent="0.35">
      <c r="A37" s="9" t="s">
        <v>284</v>
      </c>
      <c r="B37" s="41" t="s">
        <v>285</v>
      </c>
      <c r="C37" s="42" t="s">
        <v>271</v>
      </c>
      <c r="D37" s="40">
        <v>86307.36890068998</v>
      </c>
      <c r="E37" s="40">
        <v>12106.89554923001</v>
      </c>
      <c r="F37" s="40">
        <v>33234.170994829998</v>
      </c>
      <c r="G37" s="40">
        <v>13260.090675900001</v>
      </c>
      <c r="H37" s="40">
        <v>39703.724819459996</v>
      </c>
      <c r="I37" s="40">
        <v>33647.624890400002</v>
      </c>
      <c r="J37" s="40">
        <v>15076.657422879996</v>
      </c>
      <c r="K37" s="40">
        <v>34279.786225650008</v>
      </c>
      <c r="L37" s="40">
        <v>4804.0477563299792</v>
      </c>
      <c r="M37" s="40">
        <v>47639.139468309964</v>
      </c>
      <c r="N37" s="40">
        <v>32493.408212920043</v>
      </c>
      <c r="O37" s="40">
        <v>106166.00716480002</v>
      </c>
      <c r="P37" s="40">
        <v>458718.92208140012</v>
      </c>
    </row>
    <row r="38" spans="1:16" x14ac:dyDescent="0.35">
      <c r="A38" s="9" t="s">
        <v>286</v>
      </c>
      <c r="B38" s="13" t="s">
        <v>287</v>
      </c>
      <c r="C38" s="14" t="s">
        <v>386</v>
      </c>
      <c r="D38" s="15">
        <f t="shared" ref="D38:O38" si="10">D39+D40+D41</f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1"/>
        <v>0</v>
      </c>
    </row>
    <row r="39" spans="1:16" x14ac:dyDescent="0.35">
      <c r="A39" s="9" t="s">
        <v>288</v>
      </c>
      <c r="B39" s="9" t="s">
        <v>289</v>
      </c>
      <c r="C39" s="39" t="s">
        <v>290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1:16" x14ac:dyDescent="0.35">
      <c r="A40" s="9" t="s">
        <v>291</v>
      </c>
      <c r="B40" s="9" t="s">
        <v>292</v>
      </c>
      <c r="C40" s="39" t="s">
        <v>293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</row>
    <row r="41" spans="1:16" x14ac:dyDescent="0.35">
      <c r="A41" s="9" t="s">
        <v>294</v>
      </c>
      <c r="B41" s="41" t="s">
        <v>295</v>
      </c>
      <c r="C41" s="44" t="s">
        <v>296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</row>
    <row r="42" spans="1:16" x14ac:dyDescent="0.35">
      <c r="A42" s="9" t="s">
        <v>297</v>
      </c>
      <c r="B42" s="13" t="s">
        <v>298</v>
      </c>
      <c r="C42" s="14" t="s">
        <v>299</v>
      </c>
      <c r="D42" s="15">
        <f t="shared" ref="D42:O42" si="11">D43+D49+D52</f>
        <v>57978.228777341334</v>
      </c>
      <c r="E42" s="15">
        <f t="shared" si="11"/>
        <v>53775.018158156556</v>
      </c>
      <c r="F42" s="15">
        <f t="shared" si="11"/>
        <v>62999.549798884138</v>
      </c>
      <c r="G42" s="15">
        <f t="shared" si="11"/>
        <v>70590.21413595404</v>
      </c>
      <c r="H42" s="15">
        <f t="shared" si="11"/>
        <v>70482.470066256385</v>
      </c>
      <c r="I42" s="15">
        <f t="shared" si="11"/>
        <v>67069.778822250271</v>
      </c>
      <c r="J42" s="15">
        <f t="shared" si="11"/>
        <v>66054.215951822756</v>
      </c>
      <c r="K42" s="15">
        <f t="shared" si="11"/>
        <v>68121.488383510296</v>
      </c>
      <c r="L42" s="15">
        <f t="shared" si="11"/>
        <v>64761.167679143931</v>
      </c>
      <c r="M42" s="15">
        <f t="shared" si="11"/>
        <v>64035.025460710778</v>
      </c>
      <c r="N42" s="15">
        <f t="shared" si="11"/>
        <v>71728.260289638725</v>
      </c>
      <c r="O42" s="15">
        <f t="shared" si="11"/>
        <v>133683.24267460391</v>
      </c>
      <c r="P42" s="15">
        <f t="shared" si="1"/>
        <v>851278.66019827314</v>
      </c>
    </row>
    <row r="43" spans="1:16" x14ac:dyDescent="0.35">
      <c r="A43" s="9" t="s">
        <v>300</v>
      </c>
      <c r="B43" s="9" t="s">
        <v>301</v>
      </c>
      <c r="C43" s="39" t="s">
        <v>302</v>
      </c>
      <c r="D43" s="17">
        <f t="shared" ref="D43:O43" si="12">D44+D45+D46+D47+D48</f>
        <v>0</v>
      </c>
      <c r="E43" s="17">
        <f t="shared" si="12"/>
        <v>0</v>
      </c>
      <c r="F43" s="17">
        <f t="shared" si="12"/>
        <v>0</v>
      </c>
      <c r="G43" s="17">
        <f t="shared" si="12"/>
        <v>0</v>
      </c>
      <c r="H43" s="17">
        <f t="shared" si="12"/>
        <v>0</v>
      </c>
      <c r="I43" s="17">
        <f t="shared" si="12"/>
        <v>0</v>
      </c>
      <c r="J43" s="17">
        <f t="shared" si="12"/>
        <v>0</v>
      </c>
      <c r="K43" s="17">
        <f t="shared" si="12"/>
        <v>0</v>
      </c>
      <c r="L43" s="17">
        <f t="shared" si="12"/>
        <v>0</v>
      </c>
      <c r="M43" s="17">
        <f t="shared" si="12"/>
        <v>0</v>
      </c>
      <c r="N43" s="17">
        <f t="shared" si="12"/>
        <v>0</v>
      </c>
      <c r="O43" s="17">
        <f t="shared" si="12"/>
        <v>0</v>
      </c>
      <c r="P43" s="17">
        <f t="shared" si="1"/>
        <v>0</v>
      </c>
    </row>
    <row r="44" spans="1:16" x14ac:dyDescent="0.35">
      <c r="A44" s="9" t="s">
        <v>303</v>
      </c>
      <c r="B44" s="9" t="s">
        <v>304</v>
      </c>
      <c r="C44" s="18" t="s">
        <v>305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1:16" x14ac:dyDescent="0.35">
      <c r="A45" s="9" t="s">
        <v>306</v>
      </c>
      <c r="B45" s="9" t="s">
        <v>307</v>
      </c>
      <c r="C45" s="18" t="s">
        <v>308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1:16" x14ac:dyDescent="0.35">
      <c r="A46" s="9" t="s">
        <v>309</v>
      </c>
      <c r="B46" s="9" t="s">
        <v>310</v>
      </c>
      <c r="C46" s="18" t="s">
        <v>311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</row>
    <row r="47" spans="1:16" x14ac:dyDescent="0.35">
      <c r="A47" s="9" t="s">
        <v>312</v>
      </c>
      <c r="B47" s="9" t="s">
        <v>313</v>
      </c>
      <c r="C47" s="18" t="s">
        <v>314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1:16" x14ac:dyDescent="0.35">
      <c r="A48" s="9" t="s">
        <v>315</v>
      </c>
      <c r="B48" s="9" t="s">
        <v>316</v>
      </c>
      <c r="C48" s="18" t="s">
        <v>317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</row>
    <row r="49" spans="1:16" x14ac:dyDescent="0.35">
      <c r="A49" s="9" t="s">
        <v>318</v>
      </c>
      <c r="B49" s="9" t="s">
        <v>319</v>
      </c>
      <c r="C49" s="39" t="s">
        <v>320</v>
      </c>
      <c r="D49" s="17">
        <f t="shared" ref="D49:O49" si="13">D50+D51</f>
        <v>57978.228777341334</v>
      </c>
      <c r="E49" s="17">
        <f t="shared" si="13"/>
        <v>53775.018158156556</v>
      </c>
      <c r="F49" s="17">
        <f t="shared" si="13"/>
        <v>62999.549798884138</v>
      </c>
      <c r="G49" s="17">
        <f t="shared" si="13"/>
        <v>70590.21413595404</v>
      </c>
      <c r="H49" s="17">
        <f t="shared" si="13"/>
        <v>70482.470066256385</v>
      </c>
      <c r="I49" s="17">
        <f t="shared" si="13"/>
        <v>67069.778822250271</v>
      </c>
      <c r="J49" s="17">
        <f t="shared" si="13"/>
        <v>66054.215951822756</v>
      </c>
      <c r="K49" s="17">
        <f t="shared" si="13"/>
        <v>68121.488383510296</v>
      </c>
      <c r="L49" s="17">
        <f t="shared" si="13"/>
        <v>64761.167679143931</v>
      </c>
      <c r="M49" s="17">
        <f t="shared" si="13"/>
        <v>64035.025460710778</v>
      </c>
      <c r="N49" s="17">
        <f t="shared" si="13"/>
        <v>71728.260289638725</v>
      </c>
      <c r="O49" s="17">
        <f t="shared" si="13"/>
        <v>133683.24267460391</v>
      </c>
      <c r="P49" s="17">
        <f t="shared" si="1"/>
        <v>851278.66019827314</v>
      </c>
    </row>
    <row r="50" spans="1:16" x14ac:dyDescent="0.35">
      <c r="A50" s="9" t="s">
        <v>321</v>
      </c>
      <c r="B50" s="9" t="s">
        <v>322</v>
      </c>
      <c r="C50" s="18" t="s">
        <v>124</v>
      </c>
      <c r="D50" s="40">
        <v>56349.049504041337</v>
      </c>
      <c r="E50" s="40">
        <v>52132.277192856556</v>
      </c>
      <c r="F50" s="40">
        <v>61244.175469004134</v>
      </c>
      <c r="G50" s="40">
        <v>68944.831485334042</v>
      </c>
      <c r="H50" s="40">
        <v>68423.940509816384</v>
      </c>
      <c r="I50" s="40">
        <v>65341.283843150268</v>
      </c>
      <c r="J50" s="40">
        <v>64414.316017222751</v>
      </c>
      <c r="K50" s="40">
        <v>66400.836773810297</v>
      </c>
      <c r="L50" s="40">
        <v>62753.058774893929</v>
      </c>
      <c r="M50" s="40">
        <v>61738.468857260777</v>
      </c>
      <c r="N50" s="40">
        <v>69747.068693088731</v>
      </c>
      <c r="O50" s="40">
        <v>127817.14350322392</v>
      </c>
      <c r="P50" s="17">
        <v>825306.45062370307</v>
      </c>
    </row>
    <row r="51" spans="1:16" x14ac:dyDescent="0.35">
      <c r="A51" s="9" t="s">
        <v>323</v>
      </c>
      <c r="B51" s="9" t="s">
        <v>324</v>
      </c>
      <c r="C51" s="18" t="s">
        <v>126</v>
      </c>
      <c r="D51" s="40">
        <v>1629.1792733</v>
      </c>
      <c r="E51" s="40">
        <v>1642.7409653</v>
      </c>
      <c r="F51" s="40">
        <v>1755.37432988</v>
      </c>
      <c r="G51" s="40">
        <v>1645.3826506199991</v>
      </c>
      <c r="H51" s="40">
        <v>2058.5295564400017</v>
      </c>
      <c r="I51" s="40">
        <v>1728.494979099999</v>
      </c>
      <c r="J51" s="40">
        <v>1639.899934600001</v>
      </c>
      <c r="K51" s="40">
        <v>1720.6516096999992</v>
      </c>
      <c r="L51" s="40">
        <v>2008.1089042500012</v>
      </c>
      <c r="M51" s="40">
        <v>2296.5566034500007</v>
      </c>
      <c r="N51" s="40">
        <v>1981.1915965499993</v>
      </c>
      <c r="O51" s="40">
        <v>5866.0991713799931</v>
      </c>
      <c r="P51" s="17">
        <v>25972.209574569995</v>
      </c>
    </row>
    <row r="52" spans="1:16" s="38" customFormat="1" ht="33.5" x14ac:dyDescent="0.35">
      <c r="A52" s="13" t="s">
        <v>325</v>
      </c>
      <c r="B52" s="13" t="s">
        <v>326</v>
      </c>
      <c r="C52" s="20" t="s">
        <v>327</v>
      </c>
      <c r="D52" s="84">
        <f t="shared" ref="D52:O52" si="14">D53+D54</f>
        <v>0</v>
      </c>
      <c r="E52" s="84">
        <f t="shared" si="14"/>
        <v>0</v>
      </c>
      <c r="F52" s="84">
        <f t="shared" si="14"/>
        <v>0</v>
      </c>
      <c r="G52" s="84">
        <f t="shared" si="14"/>
        <v>0</v>
      </c>
      <c r="H52" s="84">
        <f t="shared" si="14"/>
        <v>0</v>
      </c>
      <c r="I52" s="84">
        <f t="shared" si="14"/>
        <v>0</v>
      </c>
      <c r="J52" s="84">
        <f t="shared" si="14"/>
        <v>0</v>
      </c>
      <c r="K52" s="84">
        <f t="shared" si="14"/>
        <v>0</v>
      </c>
      <c r="L52" s="84">
        <f t="shared" si="14"/>
        <v>0</v>
      </c>
      <c r="M52" s="84">
        <f t="shared" si="14"/>
        <v>0</v>
      </c>
      <c r="N52" s="84">
        <f t="shared" si="14"/>
        <v>0</v>
      </c>
      <c r="O52" s="84">
        <f t="shared" si="14"/>
        <v>0</v>
      </c>
      <c r="P52" s="84">
        <f t="shared" si="1"/>
        <v>0</v>
      </c>
    </row>
    <row r="53" spans="1:16" ht="3.75" customHeight="1" x14ac:dyDescent="0.35">
      <c r="A53" s="9" t="s">
        <v>328</v>
      </c>
      <c r="B53" s="9" t="s">
        <v>329</v>
      </c>
      <c r="C53" s="18" t="s">
        <v>330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</row>
    <row r="54" spans="1:16" ht="3.75" customHeight="1" x14ac:dyDescent="0.35">
      <c r="A54" s="9" t="s">
        <v>331</v>
      </c>
      <c r="B54" s="10" t="s">
        <v>332</v>
      </c>
      <c r="C54" s="22" t="s">
        <v>212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1:16" s="45" customFormat="1" ht="11" x14ac:dyDescent="0.3">
      <c r="B55" s="25"/>
      <c r="C55" s="24"/>
    </row>
    <row r="56" spans="1:16" s="45" customFormat="1" ht="11" x14ac:dyDescent="0.3">
      <c r="B56" s="25"/>
      <c r="C56" s="24" t="s">
        <v>387</v>
      </c>
    </row>
    <row r="57" spans="1:16" s="45" customFormat="1" ht="11" x14ac:dyDescent="0.3">
      <c r="B57" s="25"/>
      <c r="C57" s="24"/>
    </row>
    <row r="58" spans="1:16" s="45" customFormat="1" ht="11" x14ac:dyDescent="0.3">
      <c r="B58" s="25"/>
      <c r="C58" s="24" t="s">
        <v>388</v>
      </c>
    </row>
    <row r="59" spans="1:16" s="45" customFormat="1" ht="11" x14ac:dyDescent="0.3">
      <c r="B59" s="25"/>
      <c r="C59" s="24"/>
      <c r="F59" s="46"/>
    </row>
    <row r="60" spans="1:16" s="45" customFormat="1" ht="11" x14ac:dyDescent="0.3">
      <c r="B60" s="25"/>
      <c r="C60" s="24"/>
      <c r="F60" s="47"/>
    </row>
    <row r="61" spans="1:16" s="45" customFormat="1" ht="11" x14ac:dyDescent="0.3">
      <c r="B61" s="25"/>
      <c r="C61" s="24"/>
      <c r="F61" s="48"/>
    </row>
    <row r="62" spans="1:16" s="45" customFormat="1" ht="11" x14ac:dyDescent="0.3">
      <c r="B62" s="25"/>
      <c r="C62" s="24"/>
      <c r="F62" s="47"/>
    </row>
    <row r="63" spans="1:16" s="45" customFormat="1" ht="11" x14ac:dyDescent="0.3">
      <c r="B63" s="25"/>
      <c r="C63" s="24"/>
      <c r="F63" s="48"/>
    </row>
    <row r="64" spans="1:16" s="45" customFormat="1" ht="11" x14ac:dyDescent="0.3">
      <c r="B64" s="25"/>
      <c r="C64" s="24"/>
    </row>
    <row r="65" spans="2:3" s="45" customFormat="1" ht="11" x14ac:dyDescent="0.3">
      <c r="B65" s="25"/>
      <c r="C65" s="24"/>
    </row>
    <row r="66" spans="2:3" s="45" customFormat="1" ht="11" x14ac:dyDescent="0.3">
      <c r="B66" s="25"/>
      <c r="C66" s="24"/>
    </row>
    <row r="67" spans="2:3" s="45" customFormat="1" ht="11" x14ac:dyDescent="0.3">
      <c r="B67" s="25"/>
      <c r="C67" s="24"/>
    </row>
    <row r="68" spans="2:3" s="45" customFormat="1" ht="11" x14ac:dyDescent="0.3">
      <c r="B68" s="25"/>
      <c r="C68" s="24"/>
    </row>
    <row r="69" spans="2:3" s="45" customFormat="1" ht="11" x14ac:dyDescent="0.3">
      <c r="B69" s="25"/>
      <c r="C69" s="24"/>
    </row>
    <row r="70" spans="2:3" s="45" customFormat="1" ht="9.5" x14ac:dyDescent="0.2">
      <c r="B70" s="49"/>
    </row>
    <row r="71" spans="2:3" s="45" customFormat="1" ht="9.5" x14ac:dyDescent="0.2">
      <c r="B71" s="49"/>
    </row>
    <row r="72" spans="2:3" s="45" customFormat="1" ht="9.5" x14ac:dyDescent="0.2">
      <c r="B72" s="49"/>
    </row>
    <row r="73" spans="2:3" s="45" customFormat="1" ht="9.5" x14ac:dyDescent="0.2">
      <c r="B73" s="49"/>
    </row>
    <row r="74" spans="2:3" s="45" customFormat="1" ht="9.5" x14ac:dyDescent="0.2">
      <c r="B74" s="49"/>
    </row>
    <row r="75" spans="2:3" s="45" customFormat="1" ht="9.5" x14ac:dyDescent="0.2">
      <c r="B75" s="49"/>
    </row>
    <row r="76" spans="2:3" s="45" customFormat="1" ht="9.5" x14ac:dyDescent="0.2">
      <c r="B76" s="49"/>
    </row>
    <row r="77" spans="2:3" s="45" customFormat="1" ht="9.5" x14ac:dyDescent="0.2">
      <c r="B77" s="49"/>
    </row>
  </sheetData>
  <mergeCells count="14">
    <mergeCell ref="P7:P11"/>
    <mergeCell ref="B8:C9"/>
    <mergeCell ref="J7:J11"/>
    <mergeCell ref="K7:K11"/>
    <mergeCell ref="L7:L11"/>
    <mergeCell ref="M7:M11"/>
    <mergeCell ref="N7:N11"/>
    <mergeCell ref="O7:O11"/>
    <mergeCell ref="D7:D11"/>
    <mergeCell ref="E7:E11"/>
    <mergeCell ref="F7:F11"/>
    <mergeCell ref="G7:G11"/>
    <mergeCell ref="H7:H11"/>
    <mergeCell ref="I7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c521c1-af9b-487f-95a1-cfb00b773e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5897E2559D2945A60BBF43CA6D3644" ma:contentTypeVersion="8" ma:contentTypeDescription="Crear nuevo documento." ma:contentTypeScope="" ma:versionID="78857cd6596b83e1a9844bdbe21ad462">
  <xsd:schema xmlns:xsd="http://www.w3.org/2001/XMLSchema" xmlns:xs="http://www.w3.org/2001/XMLSchema" xmlns:p="http://schemas.microsoft.com/office/2006/metadata/properties" xmlns:ns2="c8c521c1-af9b-487f-95a1-cfb00b773e44" targetNamespace="http://schemas.microsoft.com/office/2006/metadata/properties" ma:root="true" ma:fieldsID="65faa02327b331548810cab55ee71346" ns2:_="">
    <xsd:import namespace="c8c521c1-af9b-487f-95a1-cfb00b773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521c1-af9b-487f-95a1-cfb00b773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E9117-1121-45EF-84E1-E1317C1BDC25}">
  <ds:schemaRefs>
    <ds:schemaRef ds:uri="c8c521c1-af9b-487f-95a1-cfb00b773e44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7BFDA5-11A0-4694-90CE-CB8229C22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96E56-571F-4732-A240-29F770B47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OPERACIONES 2019 </vt:lpstr>
      <vt:lpstr>INGRESOS 2019</vt:lpstr>
      <vt:lpstr>GASTOS 2019 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 Martinez Rivera</dc:creator>
  <cp:lastModifiedBy>Vivian Martinez Rivera</cp:lastModifiedBy>
  <dcterms:created xsi:type="dcterms:W3CDTF">2021-09-16T14:47:03Z</dcterms:created>
  <dcterms:modified xsi:type="dcterms:W3CDTF">2022-10-21T22:58:49Z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0x010100055897E2559D2945A60BBF43CA6D3644</vt:lpwstr>
  </property>
  <property fmtid="{D5CDD505-2E9C-101B-9397-08002B2CF9AE}" pid="3" name="Order">
    <vt:r8>10700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