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aciendacr-my.sharepoint.com/personal/rojasmk_hacienda_go_cr/Documents/Escritorio/Perfil Deuda por Moneda/Julio/"/>
    </mc:Choice>
  </mc:AlternateContent>
  <xr:revisionPtr revIDLastSave="50" documentId="8_{AB42B7AC-1717-4AFF-AAC9-1CB07CD7CD4B}" xr6:coauthVersionLast="47" xr6:coauthVersionMax="47" xr10:uidLastSave="{27FEF929-00BB-4F41-9CA7-189B658DA86C}"/>
  <bookViews>
    <workbookView xWindow="-108" yWindow="-108" windowWidth="23256" windowHeight="12456" activeTab="1" xr2:uid="{00000000-000D-0000-FFFF-FFFF00000000}"/>
  </bookViews>
  <sheets>
    <sheet name="DI Perfil Vencimientos" sheetId="19" r:id="rId1"/>
    <sheet name="DE Pefil Vencimientos" sheetId="20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3" i="19" l="1"/>
  <c r="X41" i="19"/>
  <c r="AF54" i="20" l="1"/>
  <c r="AF55" i="20"/>
  <c r="AF56" i="20"/>
  <c r="AF57" i="20"/>
  <c r="AF58" i="20"/>
  <c r="AF59" i="20"/>
  <c r="AF60" i="20"/>
  <c r="AF61" i="20"/>
  <c r="AF62" i="20"/>
  <c r="AF63" i="20"/>
  <c r="AF64" i="20"/>
  <c r="AF53" i="20"/>
  <c r="C65" i="20"/>
  <c r="D65" i="20"/>
  <c r="E65" i="20"/>
  <c r="F65" i="20"/>
  <c r="G65" i="20"/>
  <c r="H65" i="20"/>
  <c r="I65" i="20"/>
  <c r="J65" i="20"/>
  <c r="K65" i="20"/>
  <c r="L65" i="20"/>
  <c r="M65" i="20"/>
  <c r="N65" i="20"/>
  <c r="O65" i="20"/>
  <c r="P65" i="20"/>
  <c r="Q65" i="20"/>
  <c r="R65" i="20"/>
  <c r="S65" i="20"/>
  <c r="T65" i="20"/>
  <c r="U65" i="20"/>
  <c r="V65" i="20"/>
  <c r="W65" i="20"/>
  <c r="X65" i="20"/>
  <c r="Y65" i="20"/>
  <c r="Z65" i="20"/>
  <c r="AA65" i="20"/>
  <c r="AB65" i="20"/>
  <c r="AC65" i="20"/>
  <c r="AD65" i="20"/>
  <c r="AE65" i="20"/>
  <c r="B65" i="20"/>
  <c r="AF32" i="20"/>
  <c r="AF33" i="20"/>
  <c r="AF34" i="20"/>
  <c r="AF35" i="20"/>
  <c r="AF36" i="20"/>
  <c r="AF37" i="20"/>
  <c r="AF38" i="20"/>
  <c r="AF39" i="20"/>
  <c r="AF40" i="20"/>
  <c r="AF41" i="20"/>
  <c r="AF42" i="20"/>
  <c r="AF31" i="20"/>
  <c r="C43" i="20"/>
  <c r="D43" i="20"/>
  <c r="E43" i="20"/>
  <c r="F43" i="20"/>
  <c r="G43" i="20"/>
  <c r="H43" i="20"/>
  <c r="I43" i="20"/>
  <c r="J43" i="20"/>
  <c r="K43" i="20"/>
  <c r="L43" i="20"/>
  <c r="M43" i="20"/>
  <c r="N43" i="20"/>
  <c r="O43" i="20"/>
  <c r="P43" i="20"/>
  <c r="Q43" i="20"/>
  <c r="R43" i="20"/>
  <c r="S43" i="20"/>
  <c r="T43" i="20"/>
  <c r="U43" i="20"/>
  <c r="V43" i="20"/>
  <c r="W43" i="20"/>
  <c r="X43" i="20"/>
  <c r="Y43" i="20"/>
  <c r="Z43" i="20"/>
  <c r="AA43" i="20"/>
  <c r="AB43" i="20"/>
  <c r="AC43" i="20"/>
  <c r="AD43" i="20"/>
  <c r="AE43" i="20"/>
  <c r="B43" i="20"/>
  <c r="C43" i="19"/>
  <c r="D43" i="19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W21" i="19"/>
  <c r="X21" i="19"/>
  <c r="Y21" i="19"/>
  <c r="Z21" i="19"/>
  <c r="AA21" i="19"/>
  <c r="AB21" i="19"/>
  <c r="AF43" i="20" l="1"/>
  <c r="AG44" i="20" s="1"/>
  <c r="AF65" i="20"/>
  <c r="AG45" i="20" s="1"/>
  <c r="X32" i="19" l="1"/>
  <c r="X33" i="19"/>
  <c r="X34" i="19"/>
  <c r="X35" i="19"/>
  <c r="X36" i="19"/>
  <c r="X37" i="19"/>
  <c r="X38" i="19"/>
  <c r="X39" i="19"/>
  <c r="X40" i="19"/>
  <c r="X42" i="19"/>
  <c r="X31" i="19"/>
  <c r="AC10" i="19"/>
  <c r="AC11" i="19"/>
  <c r="AC12" i="19"/>
  <c r="AC13" i="19"/>
  <c r="AC14" i="19"/>
  <c r="AC15" i="19"/>
  <c r="AC16" i="19"/>
  <c r="AC17" i="19"/>
  <c r="AC18" i="19"/>
  <c r="AC19" i="19"/>
  <c r="AC20" i="19"/>
  <c r="AC9" i="19"/>
  <c r="X43" i="19" l="1"/>
  <c r="Y44" i="19" s="1"/>
  <c r="AC21" i="19"/>
  <c r="Y45" i="19" s="1"/>
  <c r="AF9" i="20"/>
  <c r="AF10" i="20"/>
  <c r="AF11" i="20"/>
  <c r="AF12" i="20"/>
  <c r="AF13" i="20"/>
  <c r="AF14" i="20"/>
  <c r="AF15" i="20"/>
  <c r="AF16" i="20"/>
  <c r="AF17" i="20"/>
  <c r="AF18" i="20"/>
  <c r="AF19" i="20"/>
  <c r="AF8" i="20"/>
  <c r="Y46" i="19" l="1"/>
  <c r="AA46" i="19" s="1"/>
  <c r="AA47" i="19" s="1"/>
  <c r="AI21" i="20"/>
  <c r="B21" i="19"/>
  <c r="AC20" i="20" l="1"/>
  <c r="AD20" i="20"/>
  <c r="AE20" i="20"/>
  <c r="AB20" i="20"/>
  <c r="AA20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AF20" i="20" l="1"/>
  <c r="AG46" i="20" s="1"/>
  <c r="AG47" i="20" s="1"/>
  <c r="AI47" i="20" s="1"/>
  <c r="B43" i="19"/>
  <c r="A27" i="19"/>
  <c r="A3" i="20" s="1"/>
  <c r="A26" i="20" s="1"/>
  <c r="A48" i="20" s="1"/>
  <c r="A25" i="19"/>
  <c r="AH21" i="20" l="1"/>
</calcChain>
</file>

<file path=xl/sharedStrings.xml><?xml version="1.0" encoding="utf-8"?>
<sst xmlns="http://schemas.openxmlformats.org/spreadsheetml/2006/main" count="92" uniqueCount="29">
  <si>
    <t>Total general</t>
  </si>
  <si>
    <t>Mes</t>
  </si>
  <si>
    <t>Gobierno Central excluida la Seguridad Social e ISFLSG</t>
  </si>
  <si>
    <t>Perfil de Vencimientos Deuda Interna contratada en colones</t>
  </si>
  <si>
    <t>(En Millones de Colones)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</si>
  <si>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</si>
  <si>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</si>
  <si>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</si>
  <si>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</si>
  <si>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</si>
  <si>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</si>
  <si>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</si>
  <si>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</si>
  <si>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</si>
  <si>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</si>
  <si>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</si>
  <si>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</si>
  <si>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 </t>
  </si>
  <si>
    <t>Perfil de Vencimientos Deuda Interna contratada en dólares</t>
  </si>
  <si>
    <t>(En Millones de dólares)</t>
  </si>
  <si>
    <t>Total General</t>
  </si>
  <si>
    <t>Perfil de Vencimientos Deuda Externa $ contratada en moneda externa</t>
  </si>
  <si>
    <t>(En Millones de colones )</t>
  </si>
  <si>
    <t>Perfil de Vencimientos otras monedas Deuda Externa contratada en moneda externa</t>
  </si>
  <si>
    <t>Perfil de Vencimientos Deuda Externa CR ¢ contratada en moneda externa</t>
  </si>
  <si>
    <t>(En Millones de Dólares )</t>
  </si>
  <si>
    <t>Al 31 de Julio 2025</t>
  </si>
  <si>
    <t>Nota:  El perfil de la Deuda Interna no incluye el monto de intereses devengados por  ¢148.744,48  millones al mes de julio  2025 según sistema gestor.</t>
  </si>
  <si>
    <t>Nota:  No incluye el monto de devengo de intereses por  $382,02  millones al mes de julio 2025 según sistema gestor.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</si>
</sst>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0;[Red]#,##0.00"/>
    <numFmt numFmtId="166" formatCode="_([$€]* #,##0.00_);_([$€]* \(#,##0.00\);_([$€]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name val="Arial"/>
      <family val="2"/>
    </font>
    <font>
      <sz val="11"/>
      <color theme="1"/>
      <name val="HendersonSansW00-BasicLight"/>
    </font>
    <font>
      <sz val="11"/>
      <color theme="0"/>
      <name val="HendersonSansW00-BasicLight"/>
    </font>
    <font>
      <sz val="12"/>
      <color theme="1"/>
      <name val="HendersonSansW00-BasicBold"/>
    </font>
    <font>
      <sz val="11"/>
      <name val="HendersonSansW00-BasicLight"/>
    </font>
    <font>
      <b/>
      <sz val="11"/>
      <color theme="1"/>
      <name val="HendersonSansW00-BasicLight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/>
    <xf numFmtId="0" fontId="1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1" fillId="0" borderId="0"/>
    <xf numFmtId="0" fontId="1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4" fillId="0" borderId="0" xfId="21" applyFont="1"/>
    <xf numFmtId="0" fontId="5" fillId="0" borderId="0" xfId="21" applyFont="1"/>
    <xf numFmtId="43" fontId="4" fillId="0" borderId="0" xfId="1" applyFont="1"/>
    <xf numFmtId="0" fontId="5" fillId="2" borderId="0" xfId="21" applyFont="1" applyFill="1"/>
    <xf numFmtId="0" fontId="5" fillId="2" borderId="0" xfId="21" applyFont="1" applyFill="1" applyAlignment="1">
      <alignment horizontal="center" vertical="center"/>
    </xf>
    <xf numFmtId="164" fontId="4" fillId="0" borderId="0" xfId="22" applyFont="1"/>
    <xf numFmtId="164" fontId="5" fillId="2" borderId="0" xfId="22" applyFont="1" applyFill="1"/>
    <xf numFmtId="164" fontId="5" fillId="2" borderId="0" xfId="22" applyFont="1" applyFill="1" applyAlignment="1">
      <alignment horizontal="center" vertical="center"/>
    </xf>
    <xf numFmtId="0" fontId="4" fillId="0" borderId="0" xfId="21" applyFont="1" applyAlignment="1">
      <alignment vertical="center"/>
    </xf>
    <xf numFmtId="0" fontId="4" fillId="0" borderId="0" xfId="21" applyFont="1" applyAlignment="1">
      <alignment horizontal="center" vertical="center"/>
    </xf>
    <xf numFmtId="164" fontId="4" fillId="0" borderId="0" xfId="21" applyNumberFormat="1" applyFont="1"/>
    <xf numFmtId="43" fontId="4" fillId="0" borderId="0" xfId="21" applyNumberFormat="1" applyFont="1"/>
    <xf numFmtId="0" fontId="4" fillId="0" borderId="0" xfId="0" applyFont="1"/>
    <xf numFmtId="164" fontId="4" fillId="0" borderId="0" xfId="0" applyNumberFormat="1" applyFont="1"/>
    <xf numFmtId="0" fontId="5" fillId="2" borderId="0" xfId="21" applyFont="1" applyFill="1" applyAlignment="1">
      <alignment horizontal="center"/>
    </xf>
    <xf numFmtId="164" fontId="4" fillId="0" borderId="0" xfId="25" applyFont="1" applyBorder="1"/>
    <xf numFmtId="43" fontId="4" fillId="0" borderId="0" xfId="1" applyFont="1" applyBorder="1"/>
    <xf numFmtId="43" fontId="7" fillId="0" borderId="0" xfId="1" applyFont="1" applyBorder="1"/>
    <xf numFmtId="164" fontId="5" fillId="2" borderId="0" xfId="22" applyFont="1" applyFill="1" applyBorder="1" applyAlignment="1">
      <alignment horizontal="center" vertical="center"/>
    </xf>
    <xf numFmtId="164" fontId="5" fillId="0" borderId="0" xfId="22" applyFont="1" applyFill="1" applyBorder="1"/>
    <xf numFmtId="164" fontId="4" fillId="0" borderId="0" xfId="22" applyFont="1" applyFill="1" applyBorder="1"/>
    <xf numFmtId="0" fontId="7" fillId="0" borderId="0" xfId="26" applyFont="1"/>
    <xf numFmtId="164" fontId="5" fillId="2" borderId="0" xfId="22" applyFont="1" applyFill="1" applyBorder="1"/>
    <xf numFmtId="0" fontId="6" fillId="0" borderId="0" xfId="21" applyFont="1"/>
    <xf numFmtId="0" fontId="4" fillId="3" borderId="0" xfId="0" applyFont="1" applyFill="1"/>
    <xf numFmtId="0" fontId="8" fillId="0" borderId="0" xfId="0" applyFont="1"/>
    <xf numFmtId="43" fontId="4" fillId="0" borderId="0" xfId="0" applyNumberFormat="1" applyFont="1"/>
    <xf numFmtId="43" fontId="8" fillId="0" borderId="0" xfId="0" applyNumberFormat="1" applyFont="1"/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Border="1"/>
    <xf numFmtId="164" fontId="4" fillId="3" borderId="0" xfId="22" applyFont="1" applyFill="1"/>
    <xf numFmtId="43" fontId="4" fillId="3" borderId="0" xfId="0" applyNumberFormat="1" applyFont="1" applyFill="1"/>
    <xf numFmtId="43" fontId="4" fillId="4" borderId="0" xfId="1" applyFont="1" applyFill="1"/>
    <xf numFmtId="43" fontId="4" fillId="3" borderId="0" xfId="1" applyFont="1" applyFill="1"/>
    <xf numFmtId="43" fontId="6" fillId="0" borderId="0" xfId="21" applyNumberFormat="1" applyFont="1"/>
    <xf numFmtId="0" fontId="6" fillId="0" borderId="0" xfId="21" applyFont="1" applyAlignment="1">
      <alignment horizontal="center" vertical="center"/>
    </xf>
    <xf numFmtId="0" fontId="6" fillId="0" borderId="0" xfId="21" applyFont="1" applyAlignment="1">
      <alignment horizontal="center"/>
    </xf>
  </cellXfs>
  <cellStyles count="27">
    <cellStyle name="Millares" xfId="1" builtinId="3"/>
    <cellStyle name="Millares 11 2 2" xfId="19" xr:uid="{0E728254-BB0F-462C-AF08-DB77122601BF}"/>
    <cellStyle name="Millares 2 10" xfId="12" xr:uid="{EC6A46FA-5A0C-498C-A8CE-017793D42843}"/>
    <cellStyle name="Millares 2 2" xfId="3" xr:uid="{89722115-C89F-4C7D-BDF9-FFB35DC20B9F}"/>
    <cellStyle name="Millares 2 2 2" xfId="8" xr:uid="{C369113C-7796-4263-A7F2-B3026ABDC517}"/>
    <cellStyle name="Millares 2 3" xfId="17" xr:uid="{5296A213-A38A-4D5E-BCD9-8FA136822085}"/>
    <cellStyle name="Millares 3 2" xfId="25" xr:uid="{FFB8022D-9A33-4F7D-A181-2D249C032474}"/>
    <cellStyle name="Millares 5" xfId="22" xr:uid="{C47E4FA3-B5B7-430E-84BB-E253E764E65B}"/>
    <cellStyle name="Normal" xfId="0" builtinId="0"/>
    <cellStyle name="Normal 14" xfId="24" xr:uid="{F66B03D6-4964-4667-8339-5E09B2F030AE}"/>
    <cellStyle name="Normal 17 2 2 2 2" xfId="14" xr:uid="{75B0EEFC-5B15-4B12-935A-83559061D50A}"/>
    <cellStyle name="Normal 2 2 2 2" xfId="2" xr:uid="{E6F8C7DF-81B4-40E9-9F25-45AD461D2E41}"/>
    <cellStyle name="Normal 2 2 2 2 2" xfId="7" xr:uid="{6628C089-2614-4EAF-BEE5-E78B2A2CF21B}"/>
    <cellStyle name="Normal 3 2" xfId="6" xr:uid="{C0EE28B1-AA8F-44F3-9A04-51BAB56934A6}"/>
    <cellStyle name="Normal 3 2 2" xfId="4" xr:uid="{AB3C4A7A-9F9A-4223-980D-5A224C039A47}"/>
    <cellStyle name="Normal 3 2 2 2" xfId="5" xr:uid="{BF2532D1-ED9C-4EFF-84C3-ABEC6DE3DC08}"/>
    <cellStyle name="Normal 3 3" xfId="10" xr:uid="{87FC1679-13BD-4858-88FB-D66F9FFD86EF}"/>
    <cellStyle name="Normal 3 3 2" xfId="11" xr:uid="{99858FD8-99A7-4E65-896C-B7102D93468B}"/>
    <cellStyle name="Normal 4 2 2 2 2" xfId="13" xr:uid="{DDFCE4B8-B949-4D03-9248-9C9F81B7E317}"/>
    <cellStyle name="Normal 4 2 2 2 3" xfId="20" xr:uid="{E79F0BEC-8982-4D2C-9EE4-C4759FE973B0}"/>
    <cellStyle name="Normal 5 2" xfId="21" xr:uid="{F53C647B-C391-46F8-8A65-346C224688DA}"/>
    <cellStyle name="Normal 6" xfId="26" xr:uid="{6761FCF5-B85C-4CD9-B4F8-3E68999CB6CD}"/>
    <cellStyle name="Porcentaje 2" xfId="9" xr:uid="{67239AB5-9EB5-469B-8ABA-1346A7477634}"/>
    <cellStyle name="Porcentaje 2 2 2" xfId="16" xr:uid="{FBE54952-9A2F-48C9-B12C-FD6689D4A452}"/>
    <cellStyle name="Porcentaje 3 2 2 2 2 2 2 2" xfId="18" xr:uid="{E4A2C694-0AC4-44FC-BA71-1FCF8A63CF62}"/>
    <cellStyle name="Porcentual 2 10" xfId="15" xr:uid="{71AFE744-4532-4E0A-A7A9-6D1828E13270}"/>
    <cellStyle name="Porcentual 2 2" xfId="23" xr:uid="{7D2D0627-9B3F-404C-93F7-A3A1FC4BD4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66674</xdr:rowOff>
    </xdr:from>
    <xdr:to>
      <xdr:col>2</xdr:col>
      <xdr:colOff>967627</xdr:colOff>
      <xdr:row>4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6B912E-21AC-67AF-9067-7A5B70174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257174"/>
          <a:ext cx="3186952" cy="752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175260</xdr:rowOff>
    </xdr:from>
    <xdr:to>
      <xdr:col>2</xdr:col>
      <xdr:colOff>543291</xdr:colOff>
      <xdr:row>3</xdr:row>
      <xdr:rowOff>200025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474696-64A6-F041-80E1-2EE108BD7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" y="175260"/>
          <a:ext cx="2913111" cy="681990"/>
        </a:xfrm>
        <a:prstGeom prst="rect">
          <a:avLst/>
        </a:prstGeom>
      </xdr:spPr>
    </xdr:pic>
    <xdr:clientData/>
  </xdr:twoCellAnchor>
  <xdr:oneCellAnchor>
    <xdr:from>
      <xdr:col>0</xdr:col>
      <xdr:colOff>110067</xdr:colOff>
      <xdr:row>23</xdr:row>
      <xdr:rowOff>186266</xdr:rowOff>
    </xdr:from>
    <xdr:ext cx="3178808" cy="746294"/>
    <xdr:pic>
      <xdr:nvPicPr>
        <xdr:cNvPr id="2" name="Imagen 1">
          <a:extLst>
            <a:ext uri="{FF2B5EF4-FFF2-40B4-BE49-F238E27FC236}">
              <a16:creationId xmlns:a16="http://schemas.microsoft.com/office/drawing/2014/main" id="{97928725-E44A-46BB-A5DA-D16369F1F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67" y="4682066"/>
          <a:ext cx="3178808" cy="746294"/>
        </a:xfrm>
        <a:prstGeom prst="rect">
          <a:avLst/>
        </a:prstGeom>
      </xdr:spPr>
    </xdr:pic>
    <xdr:clientData/>
  </xdr:oneCellAnchor>
  <xdr:oneCellAnchor>
    <xdr:from>
      <xdr:col>0</xdr:col>
      <xdr:colOff>110067</xdr:colOff>
      <xdr:row>45</xdr:row>
      <xdr:rowOff>186266</xdr:rowOff>
    </xdr:from>
    <xdr:ext cx="3178808" cy="746294"/>
    <xdr:pic>
      <xdr:nvPicPr>
        <xdr:cNvPr id="4" name="Imagen 3">
          <a:extLst>
            <a:ext uri="{FF2B5EF4-FFF2-40B4-BE49-F238E27FC236}">
              <a16:creationId xmlns:a16="http://schemas.microsoft.com/office/drawing/2014/main" id="{266FC6D9-B352-4572-882D-95F7DA4AB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67" y="8804486"/>
          <a:ext cx="3178808" cy="746294"/>
        </a:xfrm>
        <a:prstGeom prst="rect">
          <a:avLst/>
        </a:prstGeom>
      </xdr:spPr>
    </xdr:pic>
    <xdr:clientData/>
  </xdr:oneCellAnchor>
  <xdr:oneCellAnchor>
    <xdr:from>
      <xdr:col>0</xdr:col>
      <xdr:colOff>110067</xdr:colOff>
      <xdr:row>45</xdr:row>
      <xdr:rowOff>186266</xdr:rowOff>
    </xdr:from>
    <xdr:ext cx="3178808" cy="746294"/>
    <xdr:pic>
      <xdr:nvPicPr>
        <xdr:cNvPr id="5" name="Imagen 4">
          <a:extLst>
            <a:ext uri="{FF2B5EF4-FFF2-40B4-BE49-F238E27FC236}">
              <a16:creationId xmlns:a16="http://schemas.microsoft.com/office/drawing/2014/main" id="{345F0B6F-9450-4A02-B46A-673B695A8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67" y="8804486"/>
          <a:ext cx="3178808" cy="74629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haciendacr-my.sharepoint.com/personal/rojasmk_hacienda_go_cr/Documents/Escritorio/Perfil%20Deuda%20por%20Moneda/Julio/07-2025%20Perfil%20Vencim%20x%20Moneda%20trabajado%20(1).xlsx" TargetMode="External"/><Relationship Id="rId1" Type="http://schemas.openxmlformats.org/officeDocument/2006/relationships/externalLinkPath" Target="07-2025%20Perfil%20Vencim%20x%20Moneda%20trabajad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 de datos"/>
      <sheetName val="DI Perfil Vencimientos trabajad"/>
      <sheetName val="DI Perfil de Vencimientos"/>
      <sheetName val="DE $ y otras Moneda"/>
      <sheetName val="DE Perfil de Vencimientos"/>
      <sheetName val="DE Perfil de Vencimientos "/>
    </sheetNames>
    <sheetDataSet>
      <sheetData sheetId="0"/>
      <sheetData sheetId="1"/>
      <sheetData sheetId="2">
        <row r="21">
          <cell r="AD21">
            <v>18976377.366862681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0F4D6-B162-44D5-BA47-B730D32DF148}">
  <dimension ref="A3:AE56"/>
  <sheetViews>
    <sheetView showGridLines="0" topLeftCell="AA1" zoomScale="80" zoomScaleNormal="80" workbookViewId="0">
      <selection activeCell="AD26" sqref="AD26"/>
    </sheetView>
  </sheetViews>
  <sheetFormatPr baseColWidth="10" defaultColWidth="11.44140625" defaultRowHeight="15" x14ac:dyDescent="0.35"/>
  <cols>
    <col min="1" max="1" width="15.109375" style="1" bestFit="1" customWidth="1"/>
    <col min="2" max="2" width="22.5546875" style="1" bestFit="1" customWidth="1"/>
    <col min="3" max="4" width="21.33203125" style="1" bestFit="1" customWidth="1"/>
    <col min="5" max="5" width="21.44140625" style="1" bestFit="1" customWidth="1"/>
    <col min="6" max="6" width="21.33203125" style="1" bestFit="1" customWidth="1"/>
    <col min="7" max="7" width="22.33203125" style="1" bestFit="1" customWidth="1"/>
    <col min="8" max="11" width="21.33203125" style="1" bestFit="1" customWidth="1"/>
    <col min="12" max="12" width="20.21875" style="1" bestFit="1" customWidth="1"/>
    <col min="13" max="13" width="20.77734375" style="1" bestFit="1" customWidth="1"/>
    <col min="14" max="14" width="21.109375" style="1" bestFit="1" customWidth="1"/>
    <col min="15" max="15" width="22.77734375" style="1" bestFit="1" customWidth="1"/>
    <col min="16" max="16" width="21" style="1" bestFit="1" customWidth="1"/>
    <col min="17" max="17" width="19.88671875" style="1" bestFit="1" customWidth="1"/>
    <col min="18" max="18" width="20.21875" style="1" bestFit="1" customWidth="1"/>
    <col min="19" max="19" width="20" style="1" bestFit="1" customWidth="1"/>
    <col min="20" max="20" width="20.6640625" style="1" bestFit="1" customWidth="1"/>
    <col min="21" max="21" width="21.21875" style="1" bestFit="1" customWidth="1"/>
    <col min="22" max="22" width="20.21875" style="1" bestFit="1" customWidth="1"/>
    <col min="23" max="23" width="21.21875" style="1" bestFit="1" customWidth="1"/>
    <col min="24" max="24" width="22.44140625" style="1" bestFit="1" customWidth="1"/>
    <col min="25" max="25" width="24.109375" style="1" bestFit="1" customWidth="1"/>
    <col min="26" max="26" width="23.88671875" style="1" bestFit="1" customWidth="1"/>
    <col min="27" max="27" width="35.77734375" style="1" bestFit="1" customWidth="1"/>
    <col min="28" max="28" width="23.6640625" style="1" bestFit="1" customWidth="1"/>
    <col min="29" max="29" width="31.33203125" style="1" bestFit="1" customWidth="1"/>
    <col min="30" max="30" width="22.88671875" style="1" customWidth="1"/>
    <col min="31" max="31" width="21" style="1" bestFit="1" customWidth="1"/>
    <col min="32" max="16384" width="11.44140625" style="1"/>
  </cols>
  <sheetData>
    <row r="3" spans="1:29" ht="17.399999999999999" x14ac:dyDescent="0.35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</row>
    <row r="4" spans="1:29" ht="17.399999999999999" x14ac:dyDescent="0.45">
      <c r="A4" s="37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</row>
    <row r="5" spans="1:29" ht="17.399999999999999" x14ac:dyDescent="0.45">
      <c r="A5" s="37" t="s">
        <v>26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</row>
    <row r="6" spans="1:29" ht="17.399999999999999" x14ac:dyDescent="0.45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</row>
    <row r="7" spans="1:29" x14ac:dyDescent="0.35">
      <c r="B7" s="2">
        <v>1000000</v>
      </c>
      <c r="D7" s="3"/>
    </row>
    <row r="8" spans="1:29" x14ac:dyDescent="0.35">
      <c r="A8" s="4" t="s">
        <v>1</v>
      </c>
      <c r="B8" s="5">
        <v>2025</v>
      </c>
      <c r="C8" s="5">
        <v>2026</v>
      </c>
      <c r="D8" s="5">
        <v>2027</v>
      </c>
      <c r="E8" s="5">
        <v>2028</v>
      </c>
      <c r="F8" s="5">
        <v>2029</v>
      </c>
      <c r="G8" s="5">
        <v>2030</v>
      </c>
      <c r="H8" s="5">
        <v>2031</v>
      </c>
      <c r="I8" s="5">
        <v>2032</v>
      </c>
      <c r="J8" s="5">
        <v>2033</v>
      </c>
      <c r="K8" s="5">
        <v>2034</v>
      </c>
      <c r="L8" s="5">
        <v>2035</v>
      </c>
      <c r="M8" s="5">
        <v>2036</v>
      </c>
      <c r="N8" s="5">
        <v>2037</v>
      </c>
      <c r="O8" s="5">
        <v>2038</v>
      </c>
      <c r="P8" s="5">
        <v>2039</v>
      </c>
      <c r="Q8" s="5">
        <v>2040</v>
      </c>
      <c r="R8" s="5">
        <v>2041</v>
      </c>
      <c r="S8" s="5">
        <v>2042</v>
      </c>
      <c r="T8" s="5">
        <v>2043</v>
      </c>
      <c r="U8" s="5">
        <v>2044</v>
      </c>
      <c r="V8" s="5">
        <v>2045</v>
      </c>
      <c r="W8" s="5">
        <v>2046</v>
      </c>
      <c r="X8" s="5">
        <v>2047</v>
      </c>
      <c r="Y8" s="5">
        <v>2048</v>
      </c>
      <c r="Z8" s="5">
        <v>2049</v>
      </c>
      <c r="AA8" s="5">
        <v>2050</v>
      </c>
      <c r="AB8" s="5">
        <v>2051</v>
      </c>
      <c r="AC8" s="5" t="s">
        <v>0</v>
      </c>
    </row>
    <row r="9" spans="1:29" s="6" customFormat="1" x14ac:dyDescent="0.35">
      <c r="A9" s="6" t="s">
        <v>5</v>
      </c>
      <c r="B9" s="3">
        <v>0</v>
      </c>
      <c r="C9" s="3">
        <v>384525.91250958003</v>
      </c>
      <c r="D9" s="3">
        <v>1592.96513110864</v>
      </c>
      <c r="E9" s="3">
        <v>442260.47428567999</v>
      </c>
      <c r="F9" s="3">
        <v>176318.18067123002</v>
      </c>
      <c r="G9" s="3">
        <v>2.3806712299999999</v>
      </c>
      <c r="H9" s="3">
        <v>2.3806712299999999</v>
      </c>
      <c r="I9" s="3">
        <v>2.3806712299999999</v>
      </c>
      <c r="J9" s="3">
        <v>23.49081305</v>
      </c>
      <c r="K9" s="3">
        <v>28079.593415136671</v>
      </c>
      <c r="L9" s="3">
        <v>65.098595446709993</v>
      </c>
      <c r="M9" s="3">
        <v>2.3806712299999999</v>
      </c>
      <c r="N9" s="3">
        <v>2.3806712299999999</v>
      </c>
      <c r="O9" s="3">
        <v>2.3806712299999999</v>
      </c>
      <c r="P9" s="3">
        <v>2.3806712299999999</v>
      </c>
      <c r="Q9" s="3">
        <v>809907.18067122996</v>
      </c>
      <c r="R9" s="3">
        <v>2.3806712299999999</v>
      </c>
      <c r="S9" s="3">
        <v>2.3806712299999999</v>
      </c>
      <c r="T9" s="3">
        <v>2.3806712299999999</v>
      </c>
      <c r="U9" s="3">
        <v>2.3806712299999999</v>
      </c>
      <c r="V9" s="3">
        <v>2.3806720099999996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f t="shared" ref="AC9:AC20" si="0">SUM(B9:AB9)</f>
        <v>1842801.4641480015</v>
      </c>
    </row>
    <row r="10" spans="1:29" s="6" customFormat="1" x14ac:dyDescent="0.35">
      <c r="A10" s="6" t="s">
        <v>6</v>
      </c>
      <c r="B10" s="3">
        <v>0</v>
      </c>
      <c r="C10" s="3">
        <v>378395.70236630103</v>
      </c>
      <c r="D10" s="3">
        <v>439146.47820178996</v>
      </c>
      <c r="E10" s="3">
        <v>291149.03899841872</v>
      </c>
      <c r="F10" s="3">
        <v>58145.338610571045</v>
      </c>
      <c r="G10" s="3">
        <v>378660.83503459208</v>
      </c>
      <c r="H10" s="3">
        <v>201.24381132466002</v>
      </c>
      <c r="I10" s="3">
        <v>19.51827704562</v>
      </c>
      <c r="J10" s="3">
        <v>34.81862394625</v>
      </c>
      <c r="K10" s="3">
        <v>501801.02123970585</v>
      </c>
      <c r="L10" s="3">
        <v>39.226075248799994</v>
      </c>
      <c r="M10" s="3">
        <v>274784.99620073492</v>
      </c>
      <c r="N10" s="3">
        <v>2.3806712299999999</v>
      </c>
      <c r="O10" s="3">
        <v>396.0504899373999</v>
      </c>
      <c r="P10" s="3">
        <v>67.238090585439991</v>
      </c>
      <c r="Q10" s="3">
        <v>42.452513248179997</v>
      </c>
      <c r="R10" s="3">
        <v>2.3806712299999999</v>
      </c>
      <c r="S10" s="3">
        <v>2.3806712299999999</v>
      </c>
      <c r="T10" s="3">
        <v>2.3806712299999999</v>
      </c>
      <c r="U10" s="3">
        <v>2.3806712299999999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f t="shared" si="0"/>
        <v>2322895.8618896008</v>
      </c>
    </row>
    <row r="11" spans="1:29" s="6" customFormat="1" x14ac:dyDescent="0.35">
      <c r="A11" s="6" t="s">
        <v>7</v>
      </c>
      <c r="B11" s="3">
        <v>0</v>
      </c>
      <c r="C11" s="3">
        <v>95299.472654360012</v>
      </c>
      <c r="D11" s="3">
        <v>347674.93703297782</v>
      </c>
      <c r="E11" s="3">
        <v>465139.23067123001</v>
      </c>
      <c r="F11" s="3">
        <v>134.63274313593001</v>
      </c>
      <c r="G11" s="3">
        <v>58.578333637379998</v>
      </c>
      <c r="H11" s="3">
        <v>402342.45524842589</v>
      </c>
      <c r="I11" s="3">
        <v>385811.08067122998</v>
      </c>
      <c r="J11" s="3">
        <v>82.808591355920001</v>
      </c>
      <c r="K11" s="3">
        <v>4.6197947829400006</v>
      </c>
      <c r="L11" s="3">
        <v>235898.19373067826</v>
      </c>
      <c r="M11" s="3">
        <v>120.91270891964001</v>
      </c>
      <c r="N11" s="3">
        <v>130352.27065671359</v>
      </c>
      <c r="O11" s="3">
        <v>99.115963761060002</v>
      </c>
      <c r="P11" s="3">
        <v>36.419248926300007</v>
      </c>
      <c r="Q11" s="3">
        <v>2.3806712299999999</v>
      </c>
      <c r="R11" s="3">
        <v>141711.28067122999</v>
      </c>
      <c r="S11" s="3">
        <v>2.3806712299999999</v>
      </c>
      <c r="T11" s="3">
        <v>2.3806712299999999</v>
      </c>
      <c r="U11" s="3">
        <v>2.3806712299999999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f t="shared" si="0"/>
        <v>2204775.5314062848</v>
      </c>
    </row>
    <row r="12" spans="1:29" s="6" customFormat="1" x14ac:dyDescent="0.35">
      <c r="A12" s="6" t="s">
        <v>8</v>
      </c>
      <c r="B12" s="3">
        <v>0</v>
      </c>
      <c r="C12" s="3">
        <v>52996.175377450003</v>
      </c>
      <c r="D12" s="3">
        <v>43333.731610218936</v>
      </c>
      <c r="E12" s="3">
        <v>14.114237886669999</v>
      </c>
      <c r="F12" s="3">
        <v>571764.93067122996</v>
      </c>
      <c r="G12" s="3">
        <v>28.736734964940002</v>
      </c>
      <c r="H12" s="3">
        <v>77166.059544313262</v>
      </c>
      <c r="I12" s="3">
        <v>59318.894353766496</v>
      </c>
      <c r="J12" s="3">
        <v>35.337529951610001</v>
      </c>
      <c r="K12" s="3">
        <v>118251.52190957364</v>
      </c>
      <c r="L12" s="3">
        <v>27650.912476280879</v>
      </c>
      <c r="M12" s="3">
        <v>902.51383856785003</v>
      </c>
      <c r="N12" s="3">
        <v>6.7346789395600002</v>
      </c>
      <c r="O12" s="3">
        <v>2.55916412411</v>
      </c>
      <c r="P12" s="3">
        <v>135469.04130026809</v>
      </c>
      <c r="Q12" s="3">
        <v>8.2736499167099993</v>
      </c>
      <c r="R12" s="3">
        <v>2.3806712299999999</v>
      </c>
      <c r="S12" s="3">
        <v>2.3806712299999999</v>
      </c>
      <c r="T12" s="3">
        <v>2.3806712299999999</v>
      </c>
      <c r="U12" s="3">
        <v>376171.13067122997</v>
      </c>
      <c r="V12" s="3">
        <v>0</v>
      </c>
      <c r="W12" s="3">
        <v>0</v>
      </c>
      <c r="X12" s="3">
        <v>15599.9</v>
      </c>
      <c r="Y12" s="3">
        <v>0</v>
      </c>
      <c r="Z12" s="3">
        <v>0</v>
      </c>
      <c r="AA12" s="3">
        <v>98498.95</v>
      </c>
      <c r="AB12" s="3">
        <v>21301.45</v>
      </c>
      <c r="AC12" s="3">
        <f t="shared" si="0"/>
        <v>1598528.1097623722</v>
      </c>
    </row>
    <row r="13" spans="1:29" s="6" customFormat="1" x14ac:dyDescent="0.35">
      <c r="A13" s="6" t="s">
        <v>9</v>
      </c>
      <c r="B13" s="3">
        <v>0</v>
      </c>
      <c r="C13" s="3">
        <v>37257.517306779991</v>
      </c>
      <c r="D13" s="3">
        <v>207.55737922999998</v>
      </c>
      <c r="E13" s="3">
        <v>10.755253430290002</v>
      </c>
      <c r="F13" s="3">
        <v>68.734225629999997</v>
      </c>
      <c r="G13" s="3">
        <v>2.3806712299999999</v>
      </c>
      <c r="H13" s="3">
        <v>161.04413176131001</v>
      </c>
      <c r="I13" s="3">
        <v>2.3806712299999999</v>
      </c>
      <c r="J13" s="3">
        <v>15.960871449719999</v>
      </c>
      <c r="K13" s="3">
        <v>162.38067122999999</v>
      </c>
      <c r="L13" s="3">
        <v>80.323935039049999</v>
      </c>
      <c r="M13" s="3">
        <v>45.008056482669993</v>
      </c>
      <c r="N13" s="3">
        <v>186.02832592531999</v>
      </c>
      <c r="O13" s="3">
        <v>2.3806712299999999</v>
      </c>
      <c r="P13" s="3">
        <v>74.499960241300002</v>
      </c>
      <c r="Q13" s="3">
        <v>2.3806712299999999</v>
      </c>
      <c r="R13" s="3">
        <v>2.3806712299999999</v>
      </c>
      <c r="S13" s="3">
        <v>2.3806712299999999</v>
      </c>
      <c r="T13" s="3">
        <v>2.3806712299999999</v>
      </c>
      <c r="U13" s="3">
        <v>2.3806712299999999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f t="shared" si="0"/>
        <v>38288.855487039647</v>
      </c>
    </row>
    <row r="14" spans="1:29" s="6" customFormat="1" x14ac:dyDescent="0.35">
      <c r="A14" s="6" t="s">
        <v>10</v>
      </c>
      <c r="B14" s="3">
        <v>0</v>
      </c>
      <c r="C14" s="3">
        <v>173959.34672127874</v>
      </c>
      <c r="D14" s="3">
        <v>40288.97061669</v>
      </c>
      <c r="E14" s="3">
        <v>268711.03067122999</v>
      </c>
      <c r="F14" s="3">
        <v>471341.77067122998</v>
      </c>
      <c r="G14" s="3">
        <v>500002.38067122997</v>
      </c>
      <c r="H14" s="3">
        <v>479871.2170689929</v>
      </c>
      <c r="I14" s="3">
        <v>32153.16641234214</v>
      </c>
      <c r="J14" s="3">
        <v>366168.95821907435</v>
      </c>
      <c r="K14" s="3">
        <v>66984.850026797445</v>
      </c>
      <c r="L14" s="3">
        <v>344116.62773829745</v>
      </c>
      <c r="M14" s="3">
        <v>404721.09740012611</v>
      </c>
      <c r="N14" s="3">
        <v>78.172989871209992</v>
      </c>
      <c r="O14" s="3">
        <v>2.8386825182099997</v>
      </c>
      <c r="P14" s="3">
        <v>19.732031169959999</v>
      </c>
      <c r="Q14" s="3">
        <v>88.810107409639997</v>
      </c>
      <c r="R14" s="3">
        <v>2.3806712299999999</v>
      </c>
      <c r="S14" s="3">
        <v>2.3806712299999999</v>
      </c>
      <c r="T14" s="3">
        <v>2.3806712299999999</v>
      </c>
      <c r="U14" s="3">
        <v>2.3806712299999999</v>
      </c>
      <c r="V14" s="3">
        <v>0</v>
      </c>
      <c r="W14" s="3">
        <v>92784.5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f t="shared" si="0"/>
        <v>3241302.9927131785</v>
      </c>
    </row>
    <row r="15" spans="1:29" s="6" customFormat="1" x14ac:dyDescent="0.35">
      <c r="A15" s="6" t="s">
        <v>11</v>
      </c>
      <c r="B15" s="3">
        <v>0</v>
      </c>
      <c r="C15" s="3">
        <v>192381.48505401003</v>
      </c>
      <c r="D15" s="3">
        <v>517.99077588083003</v>
      </c>
      <c r="E15" s="3">
        <v>13.380631230000001</v>
      </c>
      <c r="F15" s="3">
        <v>2.3806712299999999</v>
      </c>
      <c r="G15" s="3">
        <v>92.086801102679999</v>
      </c>
      <c r="H15" s="3">
        <v>220384.81569345138</v>
      </c>
      <c r="I15" s="3">
        <v>107087.08643884906</v>
      </c>
      <c r="J15" s="3">
        <v>312401.60223530664</v>
      </c>
      <c r="K15" s="3">
        <v>13.750691869570002</v>
      </c>
      <c r="L15" s="3">
        <v>2.3806712299999999</v>
      </c>
      <c r="M15" s="3">
        <v>19.991717020269999</v>
      </c>
      <c r="N15" s="3">
        <v>21.170685313820002</v>
      </c>
      <c r="O15" s="3">
        <v>2.3806712299999999</v>
      </c>
      <c r="P15" s="3">
        <v>2.3806712299999999</v>
      </c>
      <c r="Q15" s="3">
        <v>46.588767928449997</v>
      </c>
      <c r="R15" s="3">
        <v>2.3806712299999999</v>
      </c>
      <c r="S15" s="3">
        <v>2.3806712299999999</v>
      </c>
      <c r="T15" s="3">
        <v>428100.94871233002</v>
      </c>
      <c r="U15" s="3">
        <v>2.3806712299999999</v>
      </c>
      <c r="V15" s="3">
        <v>341001.10213479999</v>
      </c>
      <c r="W15" s="3">
        <v>367475.97890390002</v>
      </c>
      <c r="X15" s="3">
        <v>0</v>
      </c>
      <c r="Y15" s="3">
        <v>0</v>
      </c>
      <c r="Z15" s="3">
        <v>298645.40957110003</v>
      </c>
      <c r="AA15" s="3">
        <v>0</v>
      </c>
      <c r="AB15" s="3">
        <v>0</v>
      </c>
      <c r="AC15" s="3">
        <f t="shared" si="0"/>
        <v>2268220.0535127027</v>
      </c>
    </row>
    <row r="16" spans="1:29" s="6" customFormat="1" x14ac:dyDescent="0.35">
      <c r="A16" s="6" t="s">
        <v>12</v>
      </c>
      <c r="B16" s="3">
        <v>112331.43564397999</v>
      </c>
      <c r="C16" s="3">
        <v>11148.00122423</v>
      </c>
      <c r="D16" s="3">
        <v>271784.58626155998</v>
      </c>
      <c r="E16" s="3">
        <v>649635.4102917593</v>
      </c>
      <c r="F16" s="3">
        <v>40.836925276949984</v>
      </c>
      <c r="G16" s="3">
        <v>114555.93812007763</v>
      </c>
      <c r="H16" s="3">
        <v>353374.1671870788</v>
      </c>
      <c r="I16" s="3">
        <v>464563.06920488039</v>
      </c>
      <c r="J16" s="3">
        <v>46.536691049810003</v>
      </c>
      <c r="K16" s="3">
        <v>74.101173241590004</v>
      </c>
      <c r="L16" s="3">
        <v>577836.10877749952</v>
      </c>
      <c r="M16" s="3">
        <v>38.292123404869997</v>
      </c>
      <c r="N16" s="3">
        <v>56.364217626349991</v>
      </c>
      <c r="O16" s="3">
        <v>2.3806712299999999</v>
      </c>
      <c r="P16" s="3">
        <v>49.915917589709998</v>
      </c>
      <c r="Q16" s="3">
        <v>2.3806712299999999</v>
      </c>
      <c r="R16" s="3">
        <v>2.3806712299999999</v>
      </c>
      <c r="S16" s="3">
        <v>2.3806712299999999</v>
      </c>
      <c r="T16" s="3">
        <v>2.3806712299999999</v>
      </c>
      <c r="U16" s="3">
        <v>2.3806712299999999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f t="shared" si="0"/>
        <v>2555549.0477866358</v>
      </c>
    </row>
    <row r="17" spans="1:31" s="6" customFormat="1" x14ac:dyDescent="0.35">
      <c r="A17" s="6" t="s">
        <v>13</v>
      </c>
      <c r="B17" s="3">
        <v>210882.57596053445</v>
      </c>
      <c r="C17" s="3">
        <v>237434.78067123002</v>
      </c>
      <c r="D17" s="3">
        <v>56.370534170229995</v>
      </c>
      <c r="E17" s="3">
        <v>2.3806712299999999</v>
      </c>
      <c r="F17" s="3">
        <v>457078.88067122997</v>
      </c>
      <c r="G17" s="3">
        <v>439884.17014229496</v>
      </c>
      <c r="H17" s="3">
        <v>148831.5547492707</v>
      </c>
      <c r="I17" s="3">
        <v>17.642355300239998</v>
      </c>
      <c r="J17" s="3">
        <v>100403.48999051483</v>
      </c>
      <c r="K17" s="3">
        <v>2.3806712299999999</v>
      </c>
      <c r="L17" s="3">
        <v>2.3806712299999999</v>
      </c>
      <c r="M17" s="3">
        <v>16.393006279570002</v>
      </c>
      <c r="N17" s="3">
        <v>7.8643948974600004</v>
      </c>
      <c r="O17" s="3">
        <v>334.36525508355004</v>
      </c>
      <c r="P17" s="3">
        <v>31.316453857709991</v>
      </c>
      <c r="Q17" s="3">
        <v>2.3806712299999999</v>
      </c>
      <c r="R17" s="3">
        <v>2.3806712299999999</v>
      </c>
      <c r="S17" s="3">
        <v>2.3806712299999999</v>
      </c>
      <c r="T17" s="3">
        <v>2.3806712299999999</v>
      </c>
      <c r="U17" s="3">
        <v>2.3806712299999999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f t="shared" si="0"/>
        <v>1594998.4495545034</v>
      </c>
    </row>
    <row r="18" spans="1:31" s="6" customFormat="1" x14ac:dyDescent="0.35">
      <c r="A18" s="6" t="s">
        <v>14</v>
      </c>
      <c r="B18" s="3">
        <v>15211.795404039998</v>
      </c>
      <c r="C18" s="3">
        <v>151.38067123000002</v>
      </c>
      <c r="D18" s="3">
        <v>23.945208656759998</v>
      </c>
      <c r="E18" s="3">
        <v>354773.7194152241</v>
      </c>
      <c r="F18" s="3">
        <v>194385.83067123001</v>
      </c>
      <c r="G18" s="3">
        <v>2.3806712299999999</v>
      </c>
      <c r="H18" s="3">
        <v>127994.70504403244</v>
      </c>
      <c r="I18" s="3">
        <v>2.3806712299999999</v>
      </c>
      <c r="J18" s="3">
        <v>178604.29102925188</v>
      </c>
      <c r="K18" s="3">
        <v>40.375512388579992</v>
      </c>
      <c r="L18" s="3">
        <v>49.742344867259995</v>
      </c>
      <c r="M18" s="3">
        <v>24.889626422080003</v>
      </c>
      <c r="N18" s="3">
        <v>27.653234199690001</v>
      </c>
      <c r="O18" s="3">
        <v>399955.18067122996</v>
      </c>
      <c r="P18" s="3">
        <v>2.3806712299999999</v>
      </c>
      <c r="Q18" s="3">
        <v>2.3806712299999999</v>
      </c>
      <c r="R18" s="3">
        <v>2.3806712299999999</v>
      </c>
      <c r="S18" s="3">
        <v>2.3806712299999999</v>
      </c>
      <c r="T18" s="3">
        <v>2.3806712299999999</v>
      </c>
      <c r="U18" s="3">
        <v>2.3806712299999999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f t="shared" si="0"/>
        <v>1271262.5542026123</v>
      </c>
    </row>
    <row r="19" spans="1:31" s="6" customFormat="1" x14ac:dyDescent="0.35">
      <c r="A19" s="6" t="s">
        <v>15</v>
      </c>
      <c r="B19" s="3">
        <v>15545.24485913</v>
      </c>
      <c r="C19" s="3">
        <v>474.72953502785998</v>
      </c>
      <c r="D19" s="3">
        <v>22.380671230000001</v>
      </c>
      <c r="E19" s="3">
        <v>105.41400456000001</v>
      </c>
      <c r="F19" s="3">
        <v>8.3806712300000008</v>
      </c>
      <c r="G19" s="3">
        <v>2.3806712299999999</v>
      </c>
      <c r="H19" s="3">
        <v>46.484543304500001</v>
      </c>
      <c r="I19" s="3">
        <v>72.838248191710008</v>
      </c>
      <c r="J19" s="3">
        <v>143.68215986682995</v>
      </c>
      <c r="K19" s="3">
        <v>15.095478047109999</v>
      </c>
      <c r="L19" s="3">
        <v>2.3806712299999999</v>
      </c>
      <c r="M19" s="3">
        <v>104.75817567407002</v>
      </c>
      <c r="N19" s="3">
        <v>38.357715569859998</v>
      </c>
      <c r="O19" s="3">
        <v>2.3806712299999999</v>
      </c>
      <c r="P19" s="3">
        <v>3.0672072813400004</v>
      </c>
      <c r="Q19" s="3">
        <v>2.3806712299999999</v>
      </c>
      <c r="R19" s="3">
        <v>2.3806712299999999</v>
      </c>
      <c r="S19" s="3">
        <v>2.3806712299999999</v>
      </c>
      <c r="T19" s="3">
        <v>2.3806712299999999</v>
      </c>
      <c r="U19" s="3">
        <v>2.3806712299999999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f t="shared" si="0"/>
        <v>16599.478638953271</v>
      </c>
    </row>
    <row r="20" spans="1:31" s="6" customFormat="1" x14ac:dyDescent="0.35">
      <c r="A20" s="6" t="s">
        <v>16</v>
      </c>
      <c r="B20" s="3">
        <v>20067.105421995286</v>
      </c>
      <c r="C20" s="3">
        <v>207.23053857194</v>
      </c>
      <c r="D20" s="3">
        <v>60.858920501189999</v>
      </c>
      <c r="E20" s="3">
        <v>12.5203756117</v>
      </c>
      <c r="F20" s="3">
        <v>14.724349296319998</v>
      </c>
      <c r="G20" s="3">
        <v>188.46075843657999</v>
      </c>
      <c r="H20" s="3">
        <v>26.208222303150002</v>
      </c>
      <c r="I20" s="3">
        <v>2.3806712299999999</v>
      </c>
      <c r="J20" s="3">
        <v>6.5919230947500003</v>
      </c>
      <c r="K20" s="3">
        <v>41.503264327339998</v>
      </c>
      <c r="L20" s="3">
        <v>8.0450239154800016</v>
      </c>
      <c r="M20" s="3">
        <v>40.184486217689994</v>
      </c>
      <c r="N20" s="3">
        <v>2.3806712299999999</v>
      </c>
      <c r="O20" s="3">
        <v>433.28565051738991</v>
      </c>
      <c r="P20" s="3">
        <v>31.584127394109998</v>
      </c>
      <c r="Q20" s="3">
        <v>2.3806712299999999</v>
      </c>
      <c r="R20" s="3">
        <v>2.3806712299999999</v>
      </c>
      <c r="S20" s="3">
        <v>2.3806712299999999</v>
      </c>
      <c r="T20" s="3">
        <v>2.3806712299999999</v>
      </c>
      <c r="U20" s="3">
        <v>2.3806712299999999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f t="shared" si="0"/>
        <v>21154.96776079293</v>
      </c>
    </row>
    <row r="21" spans="1:31" s="6" customFormat="1" x14ac:dyDescent="0.35">
      <c r="A21" s="7" t="s">
        <v>17</v>
      </c>
      <c r="B21" s="8">
        <f t="shared" ref="B21:AC21" si="1">SUM(B9:B20)</f>
        <v>374038.15728967974</v>
      </c>
      <c r="C21" s="8">
        <f t="shared" si="1"/>
        <v>1564231.7346300497</v>
      </c>
      <c r="D21" s="8">
        <f t="shared" si="1"/>
        <v>1144710.7723440144</v>
      </c>
      <c r="E21" s="8">
        <f t="shared" si="1"/>
        <v>2471827.4695074912</v>
      </c>
      <c r="F21" s="8">
        <f t="shared" si="1"/>
        <v>1929304.6215525202</v>
      </c>
      <c r="G21" s="8">
        <f t="shared" si="1"/>
        <v>1433480.709281256</v>
      </c>
      <c r="H21" s="8">
        <f t="shared" si="1"/>
        <v>1810402.3359154889</v>
      </c>
      <c r="I21" s="8">
        <f t="shared" si="1"/>
        <v>1049052.8186465255</v>
      </c>
      <c r="J21" s="8">
        <f t="shared" si="1"/>
        <v>957967.56867791247</v>
      </c>
      <c r="K21" s="8">
        <f t="shared" si="1"/>
        <v>715471.19384833064</v>
      </c>
      <c r="L21" s="8">
        <f t="shared" si="1"/>
        <v>1185751.4207109632</v>
      </c>
      <c r="M21" s="8">
        <f t="shared" si="1"/>
        <v>680821.41801107989</v>
      </c>
      <c r="N21" s="8">
        <f t="shared" si="1"/>
        <v>130781.75891274687</v>
      </c>
      <c r="O21" s="8">
        <f t="shared" si="1"/>
        <v>401235.29923332168</v>
      </c>
      <c r="P21" s="8">
        <f t="shared" si="1"/>
        <v>135789.9563510039</v>
      </c>
      <c r="Q21" s="8">
        <f t="shared" si="1"/>
        <v>810109.97040834313</v>
      </c>
      <c r="R21" s="8">
        <f t="shared" si="1"/>
        <v>141737.46805475999</v>
      </c>
      <c r="S21" s="8">
        <f t="shared" si="1"/>
        <v>28.568054760000006</v>
      </c>
      <c r="T21" s="8">
        <f t="shared" si="1"/>
        <v>428127.13609586016</v>
      </c>
      <c r="U21" s="8">
        <f t="shared" si="1"/>
        <v>376197.31805476022</v>
      </c>
      <c r="V21" s="8">
        <f t="shared" si="1"/>
        <v>341003.48280681</v>
      </c>
      <c r="W21" s="8">
        <f t="shared" si="1"/>
        <v>460260.47890390002</v>
      </c>
      <c r="X21" s="8">
        <f t="shared" si="1"/>
        <v>15599.9</v>
      </c>
      <c r="Y21" s="8">
        <f t="shared" si="1"/>
        <v>0</v>
      </c>
      <c r="Z21" s="8">
        <f t="shared" si="1"/>
        <v>298645.40957110003</v>
      </c>
      <c r="AA21" s="8">
        <f t="shared" si="1"/>
        <v>98498.95</v>
      </c>
      <c r="AB21" s="8">
        <f t="shared" si="1"/>
        <v>21301.45</v>
      </c>
      <c r="AC21" s="8">
        <f t="shared" si="1"/>
        <v>18976377.366862684</v>
      </c>
      <c r="AD21" s="31"/>
    </row>
    <row r="22" spans="1:31" x14ac:dyDescent="0.35">
      <c r="AC22" s="6"/>
      <c r="AD22" s="31"/>
    </row>
    <row r="23" spans="1:31" x14ac:dyDescent="0.35">
      <c r="AC23" s="6"/>
      <c r="AD23" s="6">
        <f>+AC21-'[1]DI Perfil de Vencimientos'!$AD$21</f>
        <v>0</v>
      </c>
    </row>
    <row r="24" spans="1:31" x14ac:dyDescent="0.35">
      <c r="S24" s="12"/>
      <c r="AC24" s="11"/>
      <c r="AD24" s="6"/>
      <c r="AE24" s="6"/>
    </row>
    <row r="25" spans="1:31" ht="17.399999999999999" x14ac:dyDescent="0.35">
      <c r="A25" s="36" t="str">
        <f>+A3</f>
        <v>Gobierno Central excluida la Seguridad Social e ISFLSG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9"/>
      <c r="Y25" s="9"/>
      <c r="Z25" s="9"/>
      <c r="AA25" s="10"/>
      <c r="AB25" s="10"/>
      <c r="AC25" s="6"/>
      <c r="AD25" s="6"/>
      <c r="AE25" s="6"/>
    </row>
    <row r="26" spans="1:31" ht="17.399999999999999" x14ac:dyDescent="0.35">
      <c r="A26" s="36" t="s">
        <v>18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9"/>
      <c r="Y26" s="9"/>
      <c r="Z26" s="9"/>
      <c r="AA26" s="10"/>
      <c r="AB26" s="10"/>
      <c r="AC26" s="6"/>
      <c r="AD26" s="6"/>
      <c r="AE26" s="6"/>
    </row>
    <row r="27" spans="1:31" ht="17.399999999999999" x14ac:dyDescent="0.35">
      <c r="A27" s="36" t="str">
        <f>+A5</f>
        <v>Al 31 de Julio 2025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9"/>
      <c r="Y27" s="9"/>
      <c r="Z27" s="9"/>
      <c r="AA27" s="10"/>
      <c r="AB27" s="10"/>
      <c r="AC27" s="6"/>
      <c r="AD27" s="6"/>
      <c r="AE27" s="6"/>
    </row>
    <row r="28" spans="1:31" ht="17.399999999999999" x14ac:dyDescent="0.35">
      <c r="A28" s="36" t="s">
        <v>19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9"/>
      <c r="Y28" s="9"/>
      <c r="Z28" s="9"/>
      <c r="AA28" s="10"/>
      <c r="AB28" s="10"/>
      <c r="AC28" s="6"/>
      <c r="AD28" s="6"/>
      <c r="AE28" s="6"/>
    </row>
    <row r="30" spans="1:31" x14ac:dyDescent="0.35">
      <c r="A30" s="4" t="s">
        <v>1</v>
      </c>
      <c r="B30" s="5">
        <v>2025</v>
      </c>
      <c r="C30" s="5">
        <v>2026</v>
      </c>
      <c r="D30" s="5">
        <v>2027</v>
      </c>
      <c r="E30" s="5">
        <v>2028</v>
      </c>
      <c r="F30" s="5">
        <v>2029</v>
      </c>
      <c r="G30" s="5">
        <v>2030</v>
      </c>
      <c r="H30" s="5">
        <v>2031</v>
      </c>
      <c r="I30" s="5">
        <v>2032</v>
      </c>
      <c r="J30" s="5">
        <v>2033</v>
      </c>
      <c r="K30" s="5">
        <v>2034</v>
      </c>
      <c r="L30" s="5">
        <v>2035</v>
      </c>
      <c r="M30" s="5">
        <v>2036</v>
      </c>
      <c r="N30" s="5">
        <v>2037</v>
      </c>
      <c r="O30" s="5">
        <v>2038</v>
      </c>
      <c r="P30" s="5">
        <v>2039</v>
      </c>
      <c r="Q30" s="5">
        <v>2040</v>
      </c>
      <c r="R30" s="5">
        <v>2041</v>
      </c>
      <c r="S30" s="5">
        <v>2042</v>
      </c>
      <c r="T30" s="5">
        <v>2043</v>
      </c>
      <c r="U30" s="5">
        <v>2044</v>
      </c>
      <c r="V30" s="5">
        <v>2045</v>
      </c>
      <c r="W30" s="5">
        <v>2046</v>
      </c>
      <c r="X30" s="5" t="s">
        <v>20</v>
      </c>
    </row>
    <row r="31" spans="1:31" s="6" customFormat="1" x14ac:dyDescent="0.35">
      <c r="A31" s="6" t="s">
        <v>5</v>
      </c>
      <c r="B31" s="3">
        <v>0</v>
      </c>
      <c r="C31" s="3">
        <v>6.3540613300000004</v>
      </c>
      <c r="D31" s="3">
        <v>0.75463940000000007</v>
      </c>
      <c r="E31" s="3">
        <v>0.77561983999999995</v>
      </c>
      <c r="F31" s="3">
        <v>0.80313239000000003</v>
      </c>
      <c r="G31" s="3">
        <v>0.83048254999999993</v>
      </c>
      <c r="H31" s="3">
        <v>0.84767631999999993</v>
      </c>
      <c r="I31" s="3">
        <v>0.90417369999999997</v>
      </c>
      <c r="J31" s="3">
        <v>0.91365768999999997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f>SUM(B31:W31)</f>
        <v>12.183443220000001</v>
      </c>
    </row>
    <row r="32" spans="1:31" s="6" customFormat="1" x14ac:dyDescent="0.35">
      <c r="A32" s="6" t="s">
        <v>6</v>
      </c>
      <c r="B32" s="3">
        <v>0</v>
      </c>
      <c r="C32" s="3">
        <v>0.77587632000000006</v>
      </c>
      <c r="D32" s="3">
        <v>0.76949348000000006</v>
      </c>
      <c r="E32" s="3">
        <v>0.78927464999999986</v>
      </c>
      <c r="F32" s="3">
        <v>600.81368650000002</v>
      </c>
      <c r="G32" s="3">
        <v>0.83695004999999989</v>
      </c>
      <c r="H32" s="3">
        <v>1.0918907099999999</v>
      </c>
      <c r="I32" s="3">
        <v>0.88326650000000007</v>
      </c>
      <c r="J32" s="3">
        <v>0.91974213000000016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f t="shared" ref="X32:X42" si="2">SUM(B32:W32)</f>
        <v>606.88018034000015</v>
      </c>
    </row>
    <row r="33" spans="1:30" s="6" customFormat="1" x14ac:dyDescent="0.35">
      <c r="A33" s="6" t="s">
        <v>7</v>
      </c>
      <c r="B33" s="3">
        <v>0</v>
      </c>
      <c r="C33" s="3">
        <v>0.82799891000000003</v>
      </c>
      <c r="D33" s="3">
        <v>0.76260198000000001</v>
      </c>
      <c r="E33" s="3">
        <v>23.605690429999999</v>
      </c>
      <c r="F33" s="3">
        <v>0.81164712000000017</v>
      </c>
      <c r="G33" s="3">
        <v>0.83830547000000011</v>
      </c>
      <c r="H33" s="3">
        <v>0.8566822999999999</v>
      </c>
      <c r="I33" s="3">
        <v>0.88350768999999996</v>
      </c>
      <c r="J33" s="3">
        <v>0.92243329000000007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f t="shared" si="2"/>
        <v>29.50886719</v>
      </c>
    </row>
    <row r="34" spans="1:30" s="6" customFormat="1" x14ac:dyDescent="0.35">
      <c r="A34" s="6" t="s">
        <v>8</v>
      </c>
      <c r="B34" s="3">
        <v>0</v>
      </c>
      <c r="C34" s="3">
        <v>1.4611973099999995</v>
      </c>
      <c r="D34" s="3">
        <v>1.2990918</v>
      </c>
      <c r="E34" s="3">
        <v>0.79201592999999992</v>
      </c>
      <c r="F34" s="3">
        <v>0.81403207999999994</v>
      </c>
      <c r="G34" s="3">
        <v>0.8429081799999999</v>
      </c>
      <c r="H34" s="3">
        <v>0.8568898199999998</v>
      </c>
      <c r="I34" s="3">
        <v>0.88513377000000004</v>
      </c>
      <c r="J34" s="3">
        <v>0.91953471000000009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f t="shared" si="2"/>
        <v>7.8708035999999995</v>
      </c>
    </row>
    <row r="35" spans="1:30" s="6" customFormat="1" x14ac:dyDescent="0.35">
      <c r="A35" s="6" t="s">
        <v>9</v>
      </c>
      <c r="B35" s="3">
        <v>0</v>
      </c>
      <c r="C35" s="3">
        <v>404.39277107999999</v>
      </c>
      <c r="D35" s="3">
        <v>306.07195524999997</v>
      </c>
      <c r="E35" s="3">
        <v>117.44013225999998</v>
      </c>
      <c r="F35" s="3">
        <v>258.13570032000001</v>
      </c>
      <c r="G35" s="3">
        <v>111.05112987999999</v>
      </c>
      <c r="H35" s="3">
        <v>462.03524806999997</v>
      </c>
      <c r="I35" s="3">
        <v>188.54092256000001</v>
      </c>
      <c r="J35" s="3">
        <v>294.78915719999998</v>
      </c>
      <c r="K35" s="3">
        <v>688.00297535000004</v>
      </c>
      <c r="L35" s="3">
        <v>0</v>
      </c>
      <c r="M35" s="3">
        <v>0</v>
      </c>
      <c r="N35" s="3">
        <v>4.0949999999999998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f t="shared" si="2"/>
        <v>2834.5549919700002</v>
      </c>
    </row>
    <row r="36" spans="1:30" s="6" customFormat="1" x14ac:dyDescent="0.35">
      <c r="A36" s="6" t="s">
        <v>10</v>
      </c>
      <c r="B36" s="3">
        <v>0</v>
      </c>
      <c r="C36" s="3">
        <v>0.8421874399999999</v>
      </c>
      <c r="D36" s="3">
        <v>0.77673865999999991</v>
      </c>
      <c r="E36" s="3">
        <v>0.79976253000000008</v>
      </c>
      <c r="F36" s="3">
        <v>16.800915289999999</v>
      </c>
      <c r="G36" s="3">
        <v>0.85124895000000012</v>
      </c>
      <c r="H36" s="3">
        <v>0.86539759000000005</v>
      </c>
      <c r="I36" s="3">
        <v>0.89399971</v>
      </c>
      <c r="J36" s="3">
        <v>0.90954783999999989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f t="shared" si="2"/>
        <v>22.739798009999994</v>
      </c>
    </row>
    <row r="37" spans="1:30" s="6" customFormat="1" x14ac:dyDescent="0.35">
      <c r="A37" s="6" t="s">
        <v>11</v>
      </c>
      <c r="B37" s="3">
        <v>0</v>
      </c>
      <c r="C37" s="3">
        <v>0.82460303999999984</v>
      </c>
      <c r="D37" s="3">
        <v>233.86231437000001</v>
      </c>
      <c r="E37" s="3">
        <v>0.79429652999999989</v>
      </c>
      <c r="F37" s="3">
        <v>0.81845285000000001</v>
      </c>
      <c r="G37" s="3">
        <v>115.73261644</v>
      </c>
      <c r="H37" s="3">
        <v>0.86265780000000014</v>
      </c>
      <c r="I37" s="3">
        <v>0.89420875</v>
      </c>
      <c r="J37" s="3">
        <v>0</v>
      </c>
      <c r="K37" s="3">
        <v>0</v>
      </c>
      <c r="L37" s="3">
        <v>0</v>
      </c>
      <c r="M37" s="3">
        <v>51.651000000000003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f t="shared" si="2"/>
        <v>405.44014978000007</v>
      </c>
    </row>
    <row r="38" spans="1:30" s="6" customFormat="1" x14ac:dyDescent="0.35">
      <c r="A38" s="6" t="s">
        <v>12</v>
      </c>
      <c r="B38" s="3">
        <v>0.76887570999999999</v>
      </c>
      <c r="C38" s="3">
        <v>469.29601888999997</v>
      </c>
      <c r="D38" s="3">
        <v>0.78156971000000008</v>
      </c>
      <c r="E38" s="3">
        <v>0.80642333999999982</v>
      </c>
      <c r="F38" s="3">
        <v>0.82746200000000003</v>
      </c>
      <c r="G38" s="3">
        <v>0.85851331000000008</v>
      </c>
      <c r="H38" s="3">
        <v>0.87129005000000004</v>
      </c>
      <c r="I38" s="3">
        <v>0.90179275000000003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f t="shared" si="2"/>
        <v>475.11194575999997</v>
      </c>
    </row>
    <row r="39" spans="1:30" s="6" customFormat="1" x14ac:dyDescent="0.35">
      <c r="A39" s="6" t="s">
        <v>13</v>
      </c>
      <c r="B39" s="3">
        <v>0.86210120999999995</v>
      </c>
      <c r="C39" s="3">
        <v>0.78862515</v>
      </c>
      <c r="D39" s="3">
        <v>0.77560786999999998</v>
      </c>
      <c r="E39" s="3">
        <v>0.80125783000000006</v>
      </c>
      <c r="F39" s="3">
        <v>0.82630776000000006</v>
      </c>
      <c r="G39" s="3">
        <v>0.85719745000000003</v>
      </c>
      <c r="H39" s="3">
        <v>0.86901660999999986</v>
      </c>
      <c r="I39" s="3">
        <v>0.90230006000000007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f t="shared" si="2"/>
        <v>6.68241394</v>
      </c>
    </row>
    <row r="40" spans="1:30" s="6" customFormat="1" x14ac:dyDescent="0.35">
      <c r="A40" s="6" t="s">
        <v>14</v>
      </c>
      <c r="B40" s="3">
        <v>1.4396028900000002</v>
      </c>
      <c r="C40" s="3">
        <v>1.25851767</v>
      </c>
      <c r="D40" s="3">
        <v>1.2619098700000002</v>
      </c>
      <c r="E40" s="3">
        <v>0.92994860999999984</v>
      </c>
      <c r="F40" s="3">
        <v>0.82156515000000008</v>
      </c>
      <c r="G40" s="3">
        <v>0.85766978999999999</v>
      </c>
      <c r="H40" s="3">
        <v>0.86588018999999994</v>
      </c>
      <c r="I40" s="3">
        <v>0.90148123999999996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f t="shared" si="2"/>
        <v>8.33657541</v>
      </c>
    </row>
    <row r="41" spans="1:30" s="6" customFormat="1" x14ac:dyDescent="0.35">
      <c r="A41" s="6" t="s">
        <v>15</v>
      </c>
      <c r="B41" s="3">
        <v>343.21879276999999</v>
      </c>
      <c r="C41" s="3">
        <v>0.92272335999999988</v>
      </c>
      <c r="D41" s="3">
        <v>355.67748412999998</v>
      </c>
      <c r="E41" s="3">
        <v>0.80177597999999994</v>
      </c>
      <c r="F41" s="3">
        <v>141.46274997</v>
      </c>
      <c r="G41" s="3">
        <v>206.77336560000001</v>
      </c>
      <c r="H41" s="3">
        <v>0.86494212000000015</v>
      </c>
      <c r="I41" s="3">
        <v>0.9039895</v>
      </c>
      <c r="J41" s="3">
        <v>262.149</v>
      </c>
      <c r="K41" s="3">
        <v>0</v>
      </c>
      <c r="L41" s="3">
        <v>0</v>
      </c>
      <c r="M41" s="3">
        <v>309.11099999999999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6">
        <v>132.49299999999999</v>
      </c>
      <c r="X41" s="3">
        <f>SUM(B41:W41)</f>
        <v>1754.37882343</v>
      </c>
    </row>
    <row r="42" spans="1:30" s="6" customFormat="1" x14ac:dyDescent="0.35">
      <c r="A42" s="6" t="s">
        <v>16</v>
      </c>
      <c r="B42" s="3">
        <v>4.6209549400000007</v>
      </c>
      <c r="C42" s="3">
        <v>1.1834371799999999</v>
      </c>
      <c r="D42" s="3">
        <v>0.78164862000000002</v>
      </c>
      <c r="E42" s="3">
        <v>0.81286709999999995</v>
      </c>
      <c r="F42" s="3">
        <v>0.82970958000000006</v>
      </c>
      <c r="G42" s="3">
        <v>0.86620370999999996</v>
      </c>
      <c r="H42" s="3">
        <v>0.87452175999999993</v>
      </c>
      <c r="I42" s="3">
        <v>0.91055827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f t="shared" si="2"/>
        <v>10.879901160000001</v>
      </c>
      <c r="Z42" s="3"/>
      <c r="AA42" s="3"/>
    </row>
    <row r="43" spans="1:30" s="6" customFormat="1" x14ac:dyDescent="0.35">
      <c r="A43" s="7" t="s">
        <v>17</v>
      </c>
      <c r="B43" s="8">
        <f t="shared" ref="B43:W43" si="3">SUM(B31:B42)</f>
        <v>350.91032752000001</v>
      </c>
      <c r="C43" s="8">
        <f t="shared" si="3"/>
        <v>888.92801767999993</v>
      </c>
      <c r="D43" s="8">
        <f t="shared" si="3"/>
        <v>903.57505514000002</v>
      </c>
      <c r="E43" s="8">
        <f t="shared" si="3"/>
        <v>149.14906503</v>
      </c>
      <c r="F43" s="8">
        <f t="shared" si="3"/>
        <v>1023.7653610099998</v>
      </c>
      <c r="G43" s="8">
        <f t="shared" si="3"/>
        <v>441.19659137999997</v>
      </c>
      <c r="H43" s="8">
        <f t="shared" si="3"/>
        <v>471.76209334000004</v>
      </c>
      <c r="I43" s="8">
        <f t="shared" si="3"/>
        <v>198.40533449999998</v>
      </c>
      <c r="J43" s="8">
        <f t="shared" si="3"/>
        <v>561.52307285999996</v>
      </c>
      <c r="K43" s="8">
        <f t="shared" si="3"/>
        <v>688.00297535000004</v>
      </c>
      <c r="L43" s="8">
        <f t="shared" si="3"/>
        <v>0</v>
      </c>
      <c r="M43" s="8">
        <f t="shared" si="3"/>
        <v>360.762</v>
      </c>
      <c r="N43" s="8">
        <f t="shared" si="3"/>
        <v>4.0949999999999998</v>
      </c>
      <c r="O43" s="8">
        <f t="shared" si="3"/>
        <v>0</v>
      </c>
      <c r="P43" s="8">
        <f t="shared" si="3"/>
        <v>0</v>
      </c>
      <c r="Q43" s="8">
        <f t="shared" si="3"/>
        <v>0</v>
      </c>
      <c r="R43" s="8">
        <f t="shared" si="3"/>
        <v>0</v>
      </c>
      <c r="S43" s="8">
        <f t="shared" si="3"/>
        <v>0</v>
      </c>
      <c r="T43" s="8">
        <f t="shared" si="3"/>
        <v>0</v>
      </c>
      <c r="U43" s="8">
        <f t="shared" si="3"/>
        <v>0</v>
      </c>
      <c r="V43" s="8">
        <f t="shared" si="3"/>
        <v>0</v>
      </c>
      <c r="W43" s="8">
        <f t="shared" si="3"/>
        <v>132.49299999999999</v>
      </c>
      <c r="X43" s="8">
        <f>SUM(X31:X42)</f>
        <v>6174.56789381</v>
      </c>
      <c r="Y43" s="6">
        <v>507.42</v>
      </c>
      <c r="Z43" s="3"/>
      <c r="AA43" s="3"/>
    </row>
    <row r="44" spans="1:30" x14ac:dyDescent="0.35">
      <c r="P44" s="11"/>
      <c r="Q44" s="11"/>
      <c r="Y44" s="12">
        <f>+X43*Y43</f>
        <v>3133099.2406770703</v>
      </c>
      <c r="Z44" s="3"/>
      <c r="AA44" s="3"/>
    </row>
    <row r="45" spans="1:30" x14ac:dyDescent="0.35">
      <c r="P45" s="11"/>
      <c r="Q45" s="11"/>
      <c r="X45" s="11"/>
      <c r="Y45" s="11">
        <f>+AC21</f>
        <v>18976377.366862684</v>
      </c>
      <c r="Z45" s="3"/>
      <c r="AA45" s="34"/>
    </row>
    <row r="46" spans="1:30" x14ac:dyDescent="0.35">
      <c r="P46" s="12"/>
      <c r="Q46" s="12"/>
      <c r="X46" s="11"/>
      <c r="Y46" s="12">
        <f>+Y44+Y45</f>
        <v>22109476.607539754</v>
      </c>
      <c r="Z46" s="3">
        <v>22109476.607539881</v>
      </c>
      <c r="AA46" s="33">
        <f>+Z46-Y46</f>
        <v>1.2665987014770508E-7</v>
      </c>
    </row>
    <row r="47" spans="1:30" x14ac:dyDescent="0.35">
      <c r="A47" s="1" t="s">
        <v>27</v>
      </c>
      <c r="O47" s="12"/>
      <c r="P47" s="12"/>
      <c r="Q47" s="3"/>
      <c r="R47" s="12"/>
      <c r="AA47" s="33">
        <f>+AA46*1000000</f>
        <v>0.12665987014770508</v>
      </c>
    </row>
    <row r="48" spans="1:30" x14ac:dyDescent="0.35">
      <c r="O48" s="12"/>
      <c r="X48" s="12"/>
      <c r="Y48" s="1">
        <v>22109476.607539754</v>
      </c>
      <c r="AA48" s="6"/>
      <c r="AB48" s="6"/>
      <c r="AC48" s="6"/>
      <c r="AD48" s="6"/>
    </row>
    <row r="49" spans="2:28" x14ac:dyDescent="0.35">
      <c r="X49" s="12">
        <v>6174.56789381</v>
      </c>
      <c r="AA49" s="6"/>
      <c r="AB49" s="6"/>
    </row>
    <row r="50" spans="2:28" x14ac:dyDescent="0.35">
      <c r="X50" s="12"/>
      <c r="AA50" s="6"/>
      <c r="AB50" s="6"/>
    </row>
    <row r="51" spans="2:28" x14ac:dyDescent="0.35">
      <c r="AA51" s="6"/>
      <c r="AB51" s="6"/>
    </row>
    <row r="52" spans="2:28" x14ac:dyDescent="0.35">
      <c r="AA52" s="6"/>
      <c r="AB52" s="6"/>
    </row>
    <row r="53" spans="2:28" x14ac:dyDescent="0.35">
      <c r="AA53" s="6"/>
      <c r="AB53" s="6"/>
    </row>
    <row r="54" spans="2:28" x14ac:dyDescent="0.35">
      <c r="AA54" s="6"/>
      <c r="AB54" s="6"/>
    </row>
    <row r="55" spans="2:28" x14ac:dyDescent="0.35">
      <c r="B55" s="12"/>
      <c r="AA55" s="6"/>
      <c r="AB55" s="6"/>
    </row>
    <row r="56" spans="2:28" x14ac:dyDescent="0.35">
      <c r="B56" s="12"/>
      <c r="AA56" s="6"/>
      <c r="AB56" s="6"/>
    </row>
  </sheetData>
  <mergeCells count="8">
    <mergeCell ref="A26:W26"/>
    <mergeCell ref="A27:W27"/>
    <mergeCell ref="A28:W28"/>
    <mergeCell ref="A3:AC3"/>
    <mergeCell ref="A4:AC4"/>
    <mergeCell ref="A5:AC5"/>
    <mergeCell ref="A6:AC6"/>
    <mergeCell ref="A25:W25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60F87-FFBB-4FED-88CB-1CE57848F20F}">
  <dimension ref="A1:AI74"/>
  <sheetViews>
    <sheetView showGridLines="0" tabSelected="1" topLeftCell="A5" zoomScale="80" zoomScaleNormal="80" workbookViewId="0">
      <selection activeCell="A23" sqref="A23"/>
    </sheetView>
  </sheetViews>
  <sheetFormatPr baseColWidth="10" defaultRowHeight="15" x14ac:dyDescent="0.35"/>
  <cols>
    <col min="1" max="1" width="11.5546875" style="13"/>
    <col min="2" max="3" width="25.6640625" style="13" bestFit="1" customWidth="1"/>
    <col min="4" max="17" width="19.109375" style="13" bestFit="1" customWidth="1"/>
    <col min="18" max="19" width="17.44140625" style="13" bestFit="1" customWidth="1"/>
    <col min="20" max="20" width="13" style="13" bestFit="1" customWidth="1"/>
    <col min="21" max="21" width="14.88671875" style="13" bestFit="1" customWidth="1"/>
    <col min="22" max="22" width="16.21875" style="13" bestFit="1" customWidth="1"/>
    <col min="23" max="23" width="18" style="13" bestFit="1" customWidth="1"/>
    <col min="24" max="24" width="16.6640625" style="13" bestFit="1" customWidth="1"/>
    <col min="25" max="27" width="12.88671875" style="13" bestFit="1" customWidth="1"/>
    <col min="28" max="28" width="12.77734375" style="13" bestFit="1" customWidth="1"/>
    <col min="29" max="29" width="12" style="13" bestFit="1" customWidth="1"/>
    <col min="30" max="30" width="14.6640625" style="13" bestFit="1" customWidth="1"/>
    <col min="31" max="31" width="15.109375" style="13" bestFit="1" customWidth="1"/>
    <col min="32" max="32" width="27.21875" style="13" bestFit="1" customWidth="1"/>
    <col min="33" max="33" width="28.109375" style="13" bestFit="1" customWidth="1"/>
    <col min="34" max="34" width="17.77734375" style="13" bestFit="1" customWidth="1"/>
    <col min="35" max="35" width="17.6640625" style="13" bestFit="1" customWidth="1"/>
    <col min="36" max="16384" width="11.5546875" style="13"/>
  </cols>
  <sheetData>
    <row r="1" spans="1:34" ht="17.399999999999999" x14ac:dyDescent="0.45">
      <c r="A1" s="37" t="s">
        <v>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1:34" ht="17.399999999999999" x14ac:dyDescent="0.45">
      <c r="A2" s="37" t="s">
        <v>21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 ht="17.399999999999999" x14ac:dyDescent="0.45">
      <c r="A3" s="37" t="str">
        <f>+'DI Perfil Vencimientos'!A27:P27</f>
        <v>Al 31 de Julio 2025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4" ht="17.399999999999999" x14ac:dyDescent="0.45">
      <c r="A4" s="37" t="s">
        <v>19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</row>
    <row r="5" spans="1:34" x14ac:dyDescent="0.35">
      <c r="A5" s="1"/>
      <c r="B5" s="1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4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4" x14ac:dyDescent="0.35">
      <c r="A7" s="15" t="s">
        <v>1</v>
      </c>
      <c r="B7" s="4">
        <v>2025</v>
      </c>
      <c r="C7" s="4">
        <v>2026</v>
      </c>
      <c r="D7" s="4">
        <v>2027</v>
      </c>
      <c r="E7" s="4">
        <v>2028</v>
      </c>
      <c r="F7" s="4">
        <v>2029</v>
      </c>
      <c r="G7" s="4">
        <v>2030</v>
      </c>
      <c r="H7" s="4">
        <v>2031</v>
      </c>
      <c r="I7" s="4">
        <v>2032</v>
      </c>
      <c r="J7" s="4">
        <v>2033</v>
      </c>
      <c r="K7" s="4">
        <v>2034</v>
      </c>
      <c r="L7" s="4">
        <v>2035</v>
      </c>
      <c r="M7" s="4">
        <v>2036</v>
      </c>
      <c r="N7" s="4">
        <v>2037</v>
      </c>
      <c r="O7" s="4">
        <v>2038</v>
      </c>
      <c r="P7" s="4">
        <v>2039</v>
      </c>
      <c r="Q7" s="4">
        <v>2040</v>
      </c>
      <c r="R7" s="4">
        <v>2041</v>
      </c>
      <c r="S7" s="4">
        <v>2042</v>
      </c>
      <c r="T7" s="4">
        <v>2043</v>
      </c>
      <c r="U7" s="4">
        <v>2044</v>
      </c>
      <c r="V7" s="4">
        <v>2045</v>
      </c>
      <c r="W7" s="4">
        <v>2046</v>
      </c>
      <c r="X7" s="4">
        <v>2047</v>
      </c>
      <c r="Y7" s="4">
        <v>2048</v>
      </c>
      <c r="Z7" s="4">
        <v>2049</v>
      </c>
      <c r="AA7" s="4">
        <v>2050</v>
      </c>
      <c r="AB7" s="4">
        <v>2051</v>
      </c>
      <c r="AC7" s="4">
        <v>2052</v>
      </c>
      <c r="AD7" s="4">
        <v>2053</v>
      </c>
      <c r="AE7" s="4">
        <v>2054</v>
      </c>
      <c r="AF7" s="15" t="s">
        <v>0</v>
      </c>
    </row>
    <row r="8" spans="1:34" x14ac:dyDescent="0.35">
      <c r="A8" s="16" t="s">
        <v>5</v>
      </c>
      <c r="B8" s="17">
        <v>0</v>
      </c>
      <c r="C8" s="17">
        <v>0.60651361999999998</v>
      </c>
      <c r="D8" s="17">
        <v>0.60651423999999998</v>
      </c>
      <c r="E8" s="17">
        <v>0.81299991000000005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8">
        <v>0</v>
      </c>
      <c r="AB8" s="17">
        <v>0</v>
      </c>
      <c r="AC8" s="3">
        <v>0</v>
      </c>
      <c r="AD8" s="3">
        <v>0</v>
      </c>
      <c r="AE8" s="3">
        <v>0</v>
      </c>
      <c r="AF8" s="3">
        <f t="shared" ref="AF8:AF20" si="0">SUM(B8:AE8)</f>
        <v>2.0260277699999998</v>
      </c>
    </row>
    <row r="9" spans="1:34" x14ac:dyDescent="0.35">
      <c r="A9" s="16" t="s">
        <v>6</v>
      </c>
      <c r="B9" s="17">
        <v>0</v>
      </c>
      <c r="C9" s="17">
        <v>17.676621620000002</v>
      </c>
      <c r="D9" s="17">
        <v>17.676621620000002</v>
      </c>
      <c r="E9" s="17">
        <v>17.676621620000002</v>
      </c>
      <c r="F9" s="17">
        <v>417.67662161999999</v>
      </c>
      <c r="G9" s="17">
        <v>417.67662161999999</v>
      </c>
      <c r="H9" s="17">
        <v>417.86664544000001</v>
      </c>
      <c r="I9" s="17">
        <v>17.866645440000003</v>
      </c>
      <c r="J9" s="17">
        <v>17.866645440000003</v>
      </c>
      <c r="K9" s="17">
        <v>17.866645440000003</v>
      </c>
      <c r="L9" s="17">
        <v>17.866645440000003</v>
      </c>
      <c r="M9" s="17">
        <v>17.866645440000003</v>
      </c>
      <c r="N9" s="17">
        <v>17.866645440000003</v>
      </c>
      <c r="O9" s="17">
        <v>17.866645440000003</v>
      </c>
      <c r="P9" s="17">
        <v>17.866645440000003</v>
      </c>
      <c r="Q9" s="17">
        <v>17.866645440000003</v>
      </c>
      <c r="R9" s="17">
        <v>17.386645440000002</v>
      </c>
      <c r="S9" s="17">
        <v>8.4766454399999986</v>
      </c>
      <c r="T9" s="17">
        <v>8.4766454399999986</v>
      </c>
      <c r="U9" s="17">
        <v>7.8550238200000004</v>
      </c>
      <c r="V9" s="17">
        <v>7.8550237200000002</v>
      </c>
      <c r="W9" s="17">
        <v>7.665</v>
      </c>
      <c r="X9" s="17">
        <v>7.665</v>
      </c>
      <c r="Y9" s="17">
        <v>7.665</v>
      </c>
      <c r="Z9" s="17">
        <v>7.665</v>
      </c>
      <c r="AA9" s="18">
        <v>0</v>
      </c>
      <c r="AB9" s="17">
        <v>0</v>
      </c>
      <c r="AC9" s="3">
        <v>0</v>
      </c>
      <c r="AD9" s="3">
        <v>0</v>
      </c>
      <c r="AE9" s="3">
        <v>0</v>
      </c>
      <c r="AF9" s="3">
        <f t="shared" si="0"/>
        <v>1547.7595463599996</v>
      </c>
    </row>
    <row r="10" spans="1:34" x14ac:dyDescent="0.35">
      <c r="A10" s="16" t="s">
        <v>7</v>
      </c>
      <c r="B10" s="17">
        <v>0</v>
      </c>
      <c r="C10" s="17">
        <v>28.856366709999993</v>
      </c>
      <c r="D10" s="17">
        <v>29.040577239999994</v>
      </c>
      <c r="E10" s="17">
        <v>29.04057736</v>
      </c>
      <c r="F10" s="17">
        <v>9.2306462199999988</v>
      </c>
      <c r="G10" s="17">
        <v>9.2306462199999988</v>
      </c>
      <c r="H10" s="17">
        <v>9.2306462199999988</v>
      </c>
      <c r="I10" s="17">
        <v>9.2306462199999988</v>
      </c>
      <c r="J10" s="17">
        <v>9.2306462199999988</v>
      </c>
      <c r="K10" s="17">
        <v>9.2306462199999988</v>
      </c>
      <c r="L10" s="17">
        <v>9.2306462199999988</v>
      </c>
      <c r="M10" s="17">
        <v>9.2306462199999988</v>
      </c>
      <c r="N10" s="17">
        <v>9.2306462199999988</v>
      </c>
      <c r="O10" s="17">
        <v>9.2306462199999988</v>
      </c>
      <c r="P10" s="17">
        <v>9.2306462199999988</v>
      </c>
      <c r="Q10" s="17">
        <v>0.18421053000000001</v>
      </c>
      <c r="R10" s="17">
        <v>0.18421053000000001</v>
      </c>
      <c r="S10" s="17">
        <v>0.18421053000000001</v>
      </c>
      <c r="T10" s="17">
        <v>0.18421053000000001</v>
      </c>
      <c r="U10" s="17">
        <v>0.18421053000000001</v>
      </c>
      <c r="V10" s="17">
        <v>1300.1842104899999</v>
      </c>
      <c r="W10" s="17">
        <v>0</v>
      </c>
      <c r="X10" s="17">
        <v>0</v>
      </c>
      <c r="Y10" s="17">
        <v>0</v>
      </c>
      <c r="Z10" s="17">
        <v>0</v>
      </c>
      <c r="AA10" s="18">
        <v>0</v>
      </c>
      <c r="AB10" s="17">
        <v>0</v>
      </c>
      <c r="AC10" s="3">
        <v>0</v>
      </c>
      <c r="AD10" s="3">
        <v>0</v>
      </c>
      <c r="AE10" s="3">
        <v>0</v>
      </c>
      <c r="AF10" s="3">
        <f t="shared" si="0"/>
        <v>1489.5798928700001</v>
      </c>
    </row>
    <row r="11" spans="1:34" x14ac:dyDescent="0.35">
      <c r="A11" s="16" t="s">
        <v>8</v>
      </c>
      <c r="B11" s="17">
        <v>0</v>
      </c>
      <c r="C11" s="17">
        <v>16.97983734</v>
      </c>
      <c r="D11" s="17">
        <v>16.97983734</v>
      </c>
      <c r="E11" s="17">
        <v>20.59458596</v>
      </c>
      <c r="F11" s="17">
        <v>20.59458596</v>
      </c>
      <c r="G11" s="17">
        <v>20.59458596</v>
      </c>
      <c r="H11" s="17">
        <v>20.59458596</v>
      </c>
      <c r="I11" s="17">
        <v>520.59458596000002</v>
      </c>
      <c r="J11" s="17">
        <v>520.59458596000002</v>
      </c>
      <c r="K11" s="17">
        <v>520.59458596000002</v>
      </c>
      <c r="L11" s="17">
        <v>20.59458596</v>
      </c>
      <c r="M11" s="17">
        <v>20.59458596</v>
      </c>
      <c r="N11" s="17">
        <v>20.594585859999999</v>
      </c>
      <c r="O11" s="17">
        <v>15.25156516</v>
      </c>
      <c r="P11" s="17">
        <v>24.302800519999998</v>
      </c>
      <c r="Q11" s="17">
        <v>14.735077960000002</v>
      </c>
      <c r="R11" s="17">
        <v>4.5583119600000002</v>
      </c>
      <c r="S11" s="17">
        <v>4.6309516300000002</v>
      </c>
      <c r="T11" s="17">
        <v>500.63274680000001</v>
      </c>
      <c r="U11" s="17">
        <v>1000.6327467999999</v>
      </c>
      <c r="V11" s="17">
        <v>0.63274680000000005</v>
      </c>
      <c r="W11" s="17">
        <v>0.63274680000000005</v>
      </c>
      <c r="X11" s="17">
        <v>0.64515359999999999</v>
      </c>
      <c r="Y11" s="17">
        <v>0</v>
      </c>
      <c r="Z11" s="17">
        <v>0</v>
      </c>
      <c r="AA11" s="18">
        <v>0</v>
      </c>
      <c r="AB11" s="17">
        <v>0</v>
      </c>
      <c r="AC11" s="3">
        <v>0</v>
      </c>
      <c r="AD11" s="3">
        <v>0</v>
      </c>
      <c r="AE11" s="3">
        <v>0</v>
      </c>
      <c r="AF11" s="3">
        <f t="shared" si="0"/>
        <v>3306.5603822099997</v>
      </c>
    </row>
    <row r="12" spans="1:34" x14ac:dyDescent="0.35">
      <c r="A12" s="16" t="s">
        <v>9</v>
      </c>
      <c r="B12" s="17">
        <v>0</v>
      </c>
      <c r="C12" s="17">
        <v>6.8089255399999997</v>
      </c>
      <c r="D12" s="17">
        <v>6.8089255399999997</v>
      </c>
      <c r="E12" s="17">
        <v>6.8089255399999997</v>
      </c>
      <c r="F12" s="17">
        <v>5.5529766500000006</v>
      </c>
      <c r="G12" s="17">
        <v>5.3941968600000001</v>
      </c>
      <c r="H12" s="17">
        <v>5.3941968600000001</v>
      </c>
      <c r="I12" s="17">
        <v>5.3941968600000001</v>
      </c>
      <c r="J12" s="17">
        <v>5.3941968600000001</v>
      </c>
      <c r="K12" s="17">
        <v>5.3941968600000001</v>
      </c>
      <c r="L12" s="17">
        <v>5.3941968600000001</v>
      </c>
      <c r="M12" s="17">
        <v>5.3941968600000001</v>
      </c>
      <c r="N12" s="17">
        <v>5.3941968600000001</v>
      </c>
      <c r="O12" s="17">
        <v>5.3941968600000001</v>
      </c>
      <c r="P12" s="17">
        <v>5.3941968600000001</v>
      </c>
      <c r="Q12" s="17">
        <v>5.3941968600000001</v>
      </c>
      <c r="R12" s="17">
        <v>5.3941968600000001</v>
      </c>
      <c r="S12" s="17">
        <v>5.3941968600000001</v>
      </c>
      <c r="T12" s="17">
        <v>5.3941968600000001</v>
      </c>
      <c r="U12" s="17">
        <v>5.3941968600000001</v>
      </c>
      <c r="V12" s="17">
        <v>5.3941968600000001</v>
      </c>
      <c r="W12" s="17">
        <v>5.3941968600000001</v>
      </c>
      <c r="X12" s="17">
        <v>5.3941968600000001</v>
      </c>
      <c r="Y12" s="17">
        <v>5.3941968600000001</v>
      </c>
      <c r="Z12" s="17">
        <v>5.3941968600000001</v>
      </c>
      <c r="AA12" s="18">
        <v>5.3941968600000001</v>
      </c>
      <c r="AB12" s="17">
        <v>5.3941968600000001</v>
      </c>
      <c r="AC12" s="3">
        <v>5.3941968600000001</v>
      </c>
      <c r="AD12" s="3">
        <v>5.39419687</v>
      </c>
      <c r="AE12" s="3">
        <v>5.07</v>
      </c>
      <c r="AF12" s="3">
        <f t="shared" si="0"/>
        <v>160.51047791999991</v>
      </c>
    </row>
    <row r="13" spans="1:34" x14ac:dyDescent="0.35">
      <c r="A13" s="16" t="s">
        <v>10</v>
      </c>
      <c r="B13" s="17">
        <v>0</v>
      </c>
      <c r="C13" s="17">
        <v>3.4587997799999997</v>
      </c>
      <c r="D13" s="17">
        <v>16.125466449999998</v>
      </c>
      <c r="E13" s="17">
        <v>16.125466449999998</v>
      </c>
      <c r="F13" s="17">
        <v>16.334163330000003</v>
      </c>
      <c r="G13" s="17">
        <v>16.625881679999999</v>
      </c>
      <c r="H13" s="17">
        <v>16.625881679999999</v>
      </c>
      <c r="I13" s="17">
        <v>16.625881679999999</v>
      </c>
      <c r="J13" s="17">
        <v>16.625881679999999</v>
      </c>
      <c r="K13" s="17">
        <v>16.625881679999999</v>
      </c>
      <c r="L13" s="17">
        <v>16.625881679999999</v>
      </c>
      <c r="M13" s="17">
        <v>16.625881679999999</v>
      </c>
      <c r="N13" s="17">
        <v>16.486703440000003</v>
      </c>
      <c r="O13" s="17">
        <v>15.309815720000001</v>
      </c>
      <c r="P13" s="17">
        <v>15.309815720000001</v>
      </c>
      <c r="Q13" s="17">
        <v>15.309815820000001</v>
      </c>
      <c r="R13" s="17">
        <v>14.36914906</v>
      </c>
      <c r="S13" s="17">
        <v>1.7024823900000001</v>
      </c>
      <c r="T13" s="17">
        <v>1.7024823900000001</v>
      </c>
      <c r="U13" s="17">
        <v>1.7024823900000001</v>
      </c>
      <c r="V13" s="17">
        <v>1.7024823900000001</v>
      </c>
      <c r="W13" s="17">
        <v>1.7024823900000001</v>
      </c>
      <c r="X13" s="17">
        <v>1.7024823900000001</v>
      </c>
      <c r="Y13" s="17">
        <v>1.7024823900000001</v>
      </c>
      <c r="Z13" s="17">
        <v>1.4937855099999999</v>
      </c>
      <c r="AA13" s="18">
        <v>1.4937855099999999</v>
      </c>
      <c r="AB13" s="17">
        <v>1.4937855099999999</v>
      </c>
      <c r="AC13" s="3">
        <v>1.4937855099999999</v>
      </c>
      <c r="AD13" s="3">
        <v>1.4937855099999999</v>
      </c>
      <c r="AE13" s="3">
        <v>1.4937855099999999</v>
      </c>
      <c r="AF13" s="3">
        <f t="shared" si="0"/>
        <v>266.09045732000004</v>
      </c>
    </row>
    <row r="14" spans="1:34" x14ac:dyDescent="0.35">
      <c r="A14" s="16" t="s">
        <v>11</v>
      </c>
      <c r="B14" s="17">
        <v>0</v>
      </c>
      <c r="C14" s="17">
        <v>0.60651361999999998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8">
        <v>0</v>
      </c>
      <c r="AB14" s="17">
        <v>0</v>
      </c>
      <c r="AC14" s="3">
        <v>0</v>
      </c>
      <c r="AD14" s="3">
        <v>0</v>
      </c>
      <c r="AE14" s="3">
        <v>0</v>
      </c>
      <c r="AF14" s="3">
        <f t="shared" si="0"/>
        <v>0.60651361999999998</v>
      </c>
    </row>
    <row r="15" spans="1:34" x14ac:dyDescent="0.35">
      <c r="A15" s="16" t="s">
        <v>12</v>
      </c>
      <c r="B15" s="17">
        <v>18.067062900000003</v>
      </c>
      <c r="C15" s="17">
        <v>17.676621620000002</v>
      </c>
      <c r="D15" s="17">
        <v>17.676621620000002</v>
      </c>
      <c r="E15" s="17">
        <v>17.676621620000002</v>
      </c>
      <c r="F15" s="17">
        <v>17.676621620000002</v>
      </c>
      <c r="G15" s="17">
        <v>17.866645440000003</v>
      </c>
      <c r="H15" s="17">
        <v>17.866645440000003</v>
      </c>
      <c r="I15" s="17">
        <v>17.866645440000003</v>
      </c>
      <c r="J15" s="17">
        <v>17.866645440000003</v>
      </c>
      <c r="K15" s="17">
        <v>17.866645440000003</v>
      </c>
      <c r="L15" s="17">
        <v>17.866645440000003</v>
      </c>
      <c r="M15" s="17">
        <v>17.866645440000003</v>
      </c>
      <c r="N15" s="17">
        <v>17.866645440000003</v>
      </c>
      <c r="O15" s="17">
        <v>17.866645440000003</v>
      </c>
      <c r="P15" s="17">
        <v>17.866645440000003</v>
      </c>
      <c r="Q15" s="17">
        <v>17.866645440000003</v>
      </c>
      <c r="R15" s="17">
        <v>8.4766454399999986</v>
      </c>
      <c r="S15" s="17">
        <v>8.4766454399999986</v>
      </c>
      <c r="T15" s="17">
        <v>8.4766455000000001</v>
      </c>
      <c r="U15" s="17">
        <v>7.8550238200000004</v>
      </c>
      <c r="V15" s="17">
        <v>7.665</v>
      </c>
      <c r="W15" s="17">
        <v>7.665</v>
      </c>
      <c r="X15" s="17">
        <v>7.665</v>
      </c>
      <c r="Y15" s="17">
        <v>7.665</v>
      </c>
      <c r="Z15" s="17">
        <v>7.2240000000000002</v>
      </c>
      <c r="AA15" s="18">
        <v>0</v>
      </c>
      <c r="AB15" s="17">
        <v>0</v>
      </c>
      <c r="AC15" s="3">
        <v>0</v>
      </c>
      <c r="AD15" s="3">
        <v>0</v>
      </c>
      <c r="AE15" s="3">
        <v>0</v>
      </c>
      <c r="AF15" s="3">
        <f t="shared" si="0"/>
        <v>356.47560942000018</v>
      </c>
    </row>
    <row r="16" spans="1:34" x14ac:dyDescent="0.35">
      <c r="A16" s="16" t="s">
        <v>13</v>
      </c>
      <c r="B16" s="17">
        <v>28.856363319999993</v>
      </c>
      <c r="C16" s="17">
        <v>29.040577239999994</v>
      </c>
      <c r="D16" s="17">
        <v>29.040577239999994</v>
      </c>
      <c r="E16" s="17">
        <v>11.146151229999999</v>
      </c>
      <c r="F16" s="17">
        <v>9.2306462199999988</v>
      </c>
      <c r="G16" s="17">
        <v>9.2306462199999988</v>
      </c>
      <c r="H16" s="17">
        <v>9.2306462199999988</v>
      </c>
      <c r="I16" s="17">
        <v>9.2306462199999988</v>
      </c>
      <c r="J16" s="17">
        <v>9.2306462199999988</v>
      </c>
      <c r="K16" s="17">
        <v>9.2306462199999988</v>
      </c>
      <c r="L16" s="17">
        <v>9.2306462199999988</v>
      </c>
      <c r="M16" s="17">
        <v>9.2306462199999988</v>
      </c>
      <c r="N16" s="17">
        <v>9.2306462199999988</v>
      </c>
      <c r="O16" s="17">
        <v>9.2306462199999988</v>
      </c>
      <c r="P16" s="17">
        <v>0.18421053000000001</v>
      </c>
      <c r="Q16" s="17">
        <v>0.18421053000000001</v>
      </c>
      <c r="R16" s="17">
        <v>0.18421053000000001</v>
      </c>
      <c r="S16" s="17">
        <v>0.18421053000000001</v>
      </c>
      <c r="T16" s="17">
        <v>0.18421053000000001</v>
      </c>
      <c r="U16" s="17">
        <v>0.18421053000000001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8">
        <v>0</v>
      </c>
      <c r="AB16" s="17">
        <v>0</v>
      </c>
      <c r="AC16" s="3">
        <v>0</v>
      </c>
      <c r="AD16" s="3">
        <v>0</v>
      </c>
      <c r="AE16" s="3">
        <v>0</v>
      </c>
      <c r="AF16" s="3">
        <f t="shared" si="0"/>
        <v>191.49539441000005</v>
      </c>
    </row>
    <row r="17" spans="1:35" x14ac:dyDescent="0.35">
      <c r="A17" s="16" t="s">
        <v>14</v>
      </c>
      <c r="B17" s="17">
        <v>16.97983734</v>
      </c>
      <c r="C17" s="17">
        <v>16.97983734</v>
      </c>
      <c r="D17" s="17">
        <v>21.407585870000002</v>
      </c>
      <c r="E17" s="17">
        <v>20.59458596</v>
      </c>
      <c r="F17" s="17">
        <v>20.59458596</v>
      </c>
      <c r="G17" s="17">
        <v>20.59458596</v>
      </c>
      <c r="H17" s="17">
        <v>20.59458596</v>
      </c>
      <c r="I17" s="17">
        <v>20.59458596</v>
      </c>
      <c r="J17" s="17">
        <v>20.59458596</v>
      </c>
      <c r="K17" s="17">
        <v>20.59458596</v>
      </c>
      <c r="L17" s="17">
        <v>20.59458596</v>
      </c>
      <c r="M17" s="17">
        <v>20.59458596</v>
      </c>
      <c r="N17" s="17">
        <v>16.166837430000001</v>
      </c>
      <c r="O17" s="17">
        <v>15.25156516</v>
      </c>
      <c r="P17" s="17">
        <v>15.063500059999999</v>
      </c>
      <c r="Q17" s="17">
        <v>14.915310180000001</v>
      </c>
      <c r="R17" s="17">
        <v>4.5583119600000002</v>
      </c>
      <c r="S17" s="17">
        <v>0.63274680000000005</v>
      </c>
      <c r="T17" s="17">
        <v>0.63274680000000005</v>
      </c>
      <c r="U17" s="17">
        <v>0.63274680000000005</v>
      </c>
      <c r="V17" s="17">
        <v>0.63274680000000005</v>
      </c>
      <c r="W17" s="17">
        <v>0.63274680000000005</v>
      </c>
      <c r="X17" s="17">
        <v>0</v>
      </c>
      <c r="Y17" s="17">
        <v>0</v>
      </c>
      <c r="Z17" s="17">
        <v>0</v>
      </c>
      <c r="AA17" s="18">
        <v>0</v>
      </c>
      <c r="AB17" s="17">
        <v>0</v>
      </c>
      <c r="AC17" s="3">
        <v>0</v>
      </c>
      <c r="AD17" s="3">
        <v>0</v>
      </c>
      <c r="AE17" s="3">
        <v>0</v>
      </c>
      <c r="AF17" s="3">
        <f t="shared" si="0"/>
        <v>309.83779298000002</v>
      </c>
    </row>
    <row r="18" spans="1:35" x14ac:dyDescent="0.35">
      <c r="A18" s="16" t="s">
        <v>15</v>
      </c>
      <c r="B18" s="17">
        <v>6.4847286799999999</v>
      </c>
      <c r="C18" s="17">
        <v>6.8089255399999997</v>
      </c>
      <c r="D18" s="17">
        <v>6.8089255399999997</v>
      </c>
      <c r="E18" s="17">
        <v>6.8089255399999997</v>
      </c>
      <c r="F18" s="17">
        <v>6.5847347300000001</v>
      </c>
      <c r="G18" s="17">
        <v>5.3941968600000001</v>
      </c>
      <c r="H18" s="17">
        <v>5.3941968600000001</v>
      </c>
      <c r="I18" s="17">
        <v>5.3941968600000001</v>
      </c>
      <c r="J18" s="17">
        <v>5.3941968600000001</v>
      </c>
      <c r="K18" s="17">
        <v>5.3941968600000001</v>
      </c>
      <c r="L18" s="17">
        <v>5.3941968600000001</v>
      </c>
      <c r="M18" s="17">
        <v>5.3941968600000001</v>
      </c>
      <c r="N18" s="17">
        <v>5.3941968600000001</v>
      </c>
      <c r="O18" s="17">
        <v>5.3941968600000001</v>
      </c>
      <c r="P18" s="17">
        <v>5.3941968600000001</v>
      </c>
      <c r="Q18" s="17">
        <v>5.3941968600000001</v>
      </c>
      <c r="R18" s="17">
        <v>5.3941968600000001</v>
      </c>
      <c r="S18" s="17">
        <v>5.3941968600000001</v>
      </c>
      <c r="T18" s="17">
        <v>5.3941968600000001</v>
      </c>
      <c r="U18" s="17">
        <v>5.3941968600000001</v>
      </c>
      <c r="V18" s="17">
        <v>5.3941968600000001</v>
      </c>
      <c r="W18" s="17">
        <v>5.3941968600000001</v>
      </c>
      <c r="X18" s="17">
        <v>5.3941968600000001</v>
      </c>
      <c r="Y18" s="17">
        <v>5.3941968600000001</v>
      </c>
      <c r="Z18" s="17">
        <v>5.3941968600000001</v>
      </c>
      <c r="AA18" s="18">
        <v>5.3941968600000001</v>
      </c>
      <c r="AB18" s="17">
        <v>5.3941968600000001</v>
      </c>
      <c r="AC18" s="3">
        <v>505.39419686000002</v>
      </c>
      <c r="AD18" s="3">
        <v>505.07</v>
      </c>
      <c r="AE18" s="3">
        <v>505.94</v>
      </c>
      <c r="AF18" s="3">
        <f t="shared" si="0"/>
        <v>1668.57276781</v>
      </c>
    </row>
    <row r="19" spans="1:35" x14ac:dyDescent="0.35">
      <c r="A19" s="16" t="s">
        <v>16</v>
      </c>
      <c r="B19" s="17">
        <v>3.4587997799999997</v>
      </c>
      <c r="C19" s="17">
        <v>3.4587997799999997</v>
      </c>
      <c r="D19" s="17">
        <v>16.125466449999998</v>
      </c>
      <c r="E19" s="17">
        <v>16.125466449999998</v>
      </c>
      <c r="F19" s="17">
        <v>16.625881679999999</v>
      </c>
      <c r="G19" s="17">
        <v>16.625881679999999</v>
      </c>
      <c r="H19" s="17">
        <v>16.625881679999999</v>
      </c>
      <c r="I19" s="17">
        <v>16.625881679999999</v>
      </c>
      <c r="J19" s="17">
        <v>16.625881679999999</v>
      </c>
      <c r="K19" s="17">
        <v>16.625881679999999</v>
      </c>
      <c r="L19" s="17">
        <v>16.625881679999999</v>
      </c>
      <c r="M19" s="17">
        <v>16.625881679999999</v>
      </c>
      <c r="N19" s="17">
        <v>15.309815720000001</v>
      </c>
      <c r="O19" s="17">
        <v>15.309815720000001</v>
      </c>
      <c r="P19" s="17">
        <v>15.309815720000001</v>
      </c>
      <c r="Q19" s="17">
        <v>14.36914906</v>
      </c>
      <c r="R19" s="17">
        <v>14.369149000000002</v>
      </c>
      <c r="S19" s="17">
        <v>1.7024823900000001</v>
      </c>
      <c r="T19" s="17">
        <v>1.7024823900000001</v>
      </c>
      <c r="U19" s="17">
        <v>1.7024823900000001</v>
      </c>
      <c r="V19" s="17">
        <v>1.7024823900000001</v>
      </c>
      <c r="W19" s="17">
        <v>1.7024823900000001</v>
      </c>
      <c r="X19" s="17">
        <v>1.7024823900000001</v>
      </c>
      <c r="Y19" s="17">
        <v>1.7024824999999999</v>
      </c>
      <c r="Z19" s="17">
        <v>1.4937855099999999</v>
      </c>
      <c r="AA19" s="18">
        <v>1.4937855099999999</v>
      </c>
      <c r="AB19" s="17">
        <v>1.4937855099999999</v>
      </c>
      <c r="AC19" s="3">
        <v>1.4937855099999999</v>
      </c>
      <c r="AD19" s="3">
        <v>1.4937855099999999</v>
      </c>
      <c r="AE19" s="3">
        <v>0</v>
      </c>
      <c r="AF19" s="3">
        <f t="shared" si="0"/>
        <v>266.22963550999992</v>
      </c>
    </row>
    <row r="20" spans="1:35" x14ac:dyDescent="0.35">
      <c r="A20" s="19" t="s">
        <v>17</v>
      </c>
      <c r="B20" s="29">
        <f t="shared" ref="B20:AE20" si="1">SUM(B8:B19)</f>
        <v>73.846792020000009</v>
      </c>
      <c r="C20" s="29">
        <f t="shared" si="1"/>
        <v>148.95833974999999</v>
      </c>
      <c r="D20" s="29">
        <f t="shared" si="1"/>
        <v>178.29711914999999</v>
      </c>
      <c r="E20" s="29">
        <f t="shared" si="1"/>
        <v>163.41092763999998</v>
      </c>
      <c r="F20" s="29">
        <f t="shared" si="1"/>
        <v>540.10146399000007</v>
      </c>
      <c r="G20" s="29">
        <f t="shared" si="1"/>
        <v>539.23388850000003</v>
      </c>
      <c r="H20" s="29">
        <f t="shared" si="1"/>
        <v>539.42391232</v>
      </c>
      <c r="I20" s="29">
        <f t="shared" si="1"/>
        <v>639.42391232</v>
      </c>
      <c r="J20" s="29">
        <f t="shared" si="1"/>
        <v>639.42391232</v>
      </c>
      <c r="K20" s="29">
        <f t="shared" si="1"/>
        <v>639.42391232</v>
      </c>
      <c r="L20" s="29">
        <f t="shared" si="1"/>
        <v>139.42391232</v>
      </c>
      <c r="M20" s="29">
        <f t="shared" si="1"/>
        <v>139.42391232</v>
      </c>
      <c r="N20" s="29">
        <f t="shared" si="1"/>
        <v>133.54091948999999</v>
      </c>
      <c r="O20" s="29">
        <f t="shared" si="1"/>
        <v>126.1057388</v>
      </c>
      <c r="P20" s="29">
        <f t="shared" si="1"/>
        <v>125.92247336999999</v>
      </c>
      <c r="Q20" s="29">
        <f t="shared" si="1"/>
        <v>106.21945868</v>
      </c>
      <c r="R20" s="29">
        <f t="shared" si="1"/>
        <v>74.875027640000013</v>
      </c>
      <c r="S20" s="29">
        <f t="shared" si="1"/>
        <v>36.77876887</v>
      </c>
      <c r="T20" s="29">
        <f t="shared" si="1"/>
        <v>532.78056409999988</v>
      </c>
      <c r="U20" s="29">
        <f t="shared" si="1"/>
        <v>1031.5373208000001</v>
      </c>
      <c r="V20" s="29">
        <f t="shared" si="1"/>
        <v>1331.1630863099995</v>
      </c>
      <c r="W20" s="29">
        <f t="shared" si="1"/>
        <v>30.7888521</v>
      </c>
      <c r="X20" s="29">
        <f t="shared" si="1"/>
        <v>30.168512100000001</v>
      </c>
      <c r="Y20" s="29">
        <f t="shared" si="1"/>
        <v>29.523358609999999</v>
      </c>
      <c r="Z20" s="29">
        <f t="shared" si="1"/>
        <v>28.664964739999998</v>
      </c>
      <c r="AA20" s="29">
        <f t="shared" si="1"/>
        <v>13.775964740000001</v>
      </c>
      <c r="AB20" s="29">
        <f t="shared" si="1"/>
        <v>13.775964740000001</v>
      </c>
      <c r="AC20" s="29">
        <f t="shared" si="1"/>
        <v>513.77596473999995</v>
      </c>
      <c r="AD20" s="29">
        <f t="shared" si="1"/>
        <v>513.45176788999993</v>
      </c>
      <c r="AE20" s="29">
        <f t="shared" si="1"/>
        <v>512.50378550999994</v>
      </c>
      <c r="AF20" s="29">
        <f t="shared" si="0"/>
        <v>9565.7444981999997</v>
      </c>
      <c r="AG20" s="27"/>
    </row>
    <row r="21" spans="1:35" x14ac:dyDescent="0.3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>
        <f>+AG20-AF20</f>
        <v>-9565.7444981999997</v>
      </c>
      <c r="AI21" s="20">
        <f>SUM(AF8:AF19)</f>
        <v>9565.7444981999997</v>
      </c>
    </row>
    <row r="22" spans="1:35" x14ac:dyDescent="0.35">
      <c r="A22" s="1" t="s">
        <v>28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2"/>
      <c r="AE22" s="1"/>
    </row>
    <row r="23" spans="1:35" x14ac:dyDescent="0.35">
      <c r="B23" s="1"/>
      <c r="AI23" s="14"/>
    </row>
    <row r="24" spans="1:35" ht="17.399999999999999" x14ac:dyDescent="0.45">
      <c r="A24" s="37" t="s">
        <v>2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24"/>
    </row>
    <row r="25" spans="1:35" ht="17.399999999999999" x14ac:dyDescent="0.45">
      <c r="A25" s="37" t="s">
        <v>24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</row>
    <row r="26" spans="1:35" ht="17.399999999999999" x14ac:dyDescent="0.45">
      <c r="A26" s="37" t="str">
        <f>+A3</f>
        <v>Al 31 de Julio 2025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</row>
    <row r="27" spans="1:35" ht="17.399999999999999" x14ac:dyDescent="0.45">
      <c r="A27" s="37" t="s">
        <v>22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</row>
    <row r="28" spans="1:35" x14ac:dyDescent="0.35">
      <c r="A28" s="1"/>
      <c r="B28" s="1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5" x14ac:dyDescent="0.35">
      <c r="A29" s="1"/>
      <c r="B29" s="1">
        <v>1000000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G29" s="25"/>
    </row>
    <row r="30" spans="1:35" x14ac:dyDescent="0.35">
      <c r="A30" s="15" t="s">
        <v>1</v>
      </c>
      <c r="B30" s="4">
        <v>2025</v>
      </c>
      <c r="C30" s="4">
        <v>2026</v>
      </c>
      <c r="D30" s="4">
        <v>2027</v>
      </c>
      <c r="E30" s="4">
        <v>2028</v>
      </c>
      <c r="F30" s="4">
        <v>2029</v>
      </c>
      <c r="G30" s="4">
        <v>2030</v>
      </c>
      <c r="H30" s="4">
        <v>2031</v>
      </c>
      <c r="I30" s="4">
        <v>2032</v>
      </c>
      <c r="J30" s="4">
        <v>2033</v>
      </c>
      <c r="K30" s="4">
        <v>2034</v>
      </c>
      <c r="L30" s="4">
        <v>2035</v>
      </c>
      <c r="M30" s="4">
        <v>2036</v>
      </c>
      <c r="N30" s="4">
        <v>2037</v>
      </c>
      <c r="O30" s="4">
        <v>2038</v>
      </c>
      <c r="P30" s="4">
        <v>2039</v>
      </c>
      <c r="Q30" s="4">
        <v>2040</v>
      </c>
      <c r="R30" s="4">
        <v>2041</v>
      </c>
      <c r="S30" s="4">
        <v>2042</v>
      </c>
      <c r="T30" s="4">
        <v>2043</v>
      </c>
      <c r="U30" s="4">
        <v>2044</v>
      </c>
      <c r="V30" s="4">
        <v>2045</v>
      </c>
      <c r="W30" s="4">
        <v>2046</v>
      </c>
      <c r="X30" s="4">
        <v>2047</v>
      </c>
      <c r="Y30" s="4">
        <v>2048</v>
      </c>
      <c r="Z30" s="4">
        <v>2049</v>
      </c>
      <c r="AA30" s="4">
        <v>2050</v>
      </c>
      <c r="AB30" s="4">
        <v>2051</v>
      </c>
      <c r="AC30" s="4">
        <v>2052</v>
      </c>
      <c r="AD30" s="4">
        <v>2053</v>
      </c>
      <c r="AE30" s="4">
        <v>2054</v>
      </c>
      <c r="AF30" s="15" t="s">
        <v>0</v>
      </c>
      <c r="AG30" s="25"/>
    </row>
    <row r="31" spans="1:35" x14ac:dyDescent="0.35">
      <c r="A31" s="16" t="s">
        <v>5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8"/>
      <c r="AC31" s="17"/>
      <c r="AD31" s="3"/>
      <c r="AE31" s="3"/>
      <c r="AF31" s="3">
        <f>SUM(B31:AE31)</f>
        <v>0</v>
      </c>
      <c r="AG31" s="25"/>
    </row>
    <row r="32" spans="1:35" x14ac:dyDescent="0.35">
      <c r="A32" s="16" t="s">
        <v>6</v>
      </c>
      <c r="B32" s="17">
        <v>0</v>
      </c>
      <c r="C32" s="17">
        <v>329.21052789999999</v>
      </c>
      <c r="D32" s="17">
        <v>329.21052789999999</v>
      </c>
      <c r="E32" s="17">
        <v>329.21052789999999</v>
      </c>
      <c r="F32" s="17">
        <v>329.21052789999999</v>
      </c>
      <c r="G32" s="17">
        <v>329.21052789999999</v>
      </c>
      <c r="H32" s="17">
        <v>329.21052789999999</v>
      </c>
      <c r="I32" s="17">
        <v>329.21052789999999</v>
      </c>
      <c r="J32" s="17">
        <v>329.21052789999999</v>
      </c>
      <c r="K32" s="17">
        <v>329.21052789999999</v>
      </c>
      <c r="L32" s="17">
        <v>329.21052789999999</v>
      </c>
      <c r="M32" s="17">
        <v>329.21052789999999</v>
      </c>
      <c r="N32" s="17">
        <v>329.21052789999999</v>
      </c>
      <c r="O32" s="17">
        <v>329.21052789999999</v>
      </c>
      <c r="P32" s="17">
        <v>329.21052789999999</v>
      </c>
      <c r="Q32" s="17">
        <v>329.21052789999999</v>
      </c>
      <c r="R32" s="17">
        <v>329.21052789999999</v>
      </c>
      <c r="S32" s="17">
        <v>329.21052789999999</v>
      </c>
      <c r="T32" s="17">
        <v>329.21052789999999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8">
        <v>0</v>
      </c>
      <c r="AC32" s="17">
        <v>0</v>
      </c>
      <c r="AD32" s="3">
        <v>0</v>
      </c>
      <c r="AE32" s="3">
        <v>0</v>
      </c>
      <c r="AF32" s="3">
        <f t="shared" ref="AF32:AF42" si="2">SUM(B32:AE32)</f>
        <v>5925.7895021999975</v>
      </c>
      <c r="AG32" s="25"/>
    </row>
    <row r="33" spans="1:35" x14ac:dyDescent="0.35">
      <c r="A33" s="16" t="s">
        <v>7</v>
      </c>
      <c r="B33" s="17">
        <v>0</v>
      </c>
      <c r="C33" s="17">
        <v>20355.223909790002</v>
      </c>
      <c r="D33" s="17">
        <v>20355.223909790002</v>
      </c>
      <c r="E33" s="17">
        <v>20355.223909790002</v>
      </c>
      <c r="F33" s="17">
        <v>20355.223909790002</v>
      </c>
      <c r="G33" s="17">
        <v>20355.223909790002</v>
      </c>
      <c r="H33" s="17">
        <v>20355.223909790002</v>
      </c>
      <c r="I33" s="17">
        <v>20355.223909790002</v>
      </c>
      <c r="J33" s="17">
        <v>20355.223909790002</v>
      </c>
      <c r="K33" s="17">
        <v>20355.223909790002</v>
      </c>
      <c r="L33" s="17">
        <v>16394.949357699999</v>
      </c>
      <c r="M33" s="17">
        <v>16394.949447850002</v>
      </c>
      <c r="N33" s="17">
        <v>14644.321164650002</v>
      </c>
      <c r="O33" s="17">
        <v>14644.321164650002</v>
      </c>
      <c r="P33" s="17">
        <v>6489.8051428900008</v>
      </c>
      <c r="Q33" s="17">
        <v>256.6153832</v>
      </c>
      <c r="R33" s="17">
        <v>256.6153832</v>
      </c>
      <c r="S33" s="17">
        <v>256.6153832</v>
      </c>
      <c r="T33" s="17">
        <v>256.6153832</v>
      </c>
      <c r="U33" s="17">
        <v>256.6153832</v>
      </c>
      <c r="V33" s="17">
        <v>256.61543840000002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8">
        <v>0</v>
      </c>
      <c r="AC33" s="17">
        <v>0</v>
      </c>
      <c r="AD33" s="3">
        <v>0</v>
      </c>
      <c r="AE33" s="3">
        <v>0</v>
      </c>
      <c r="AF33" s="3">
        <f t="shared" si="2"/>
        <v>253305.05382025</v>
      </c>
      <c r="AG33" s="32"/>
    </row>
    <row r="34" spans="1:35" x14ac:dyDescent="0.35">
      <c r="A34" s="16" t="s">
        <v>8</v>
      </c>
      <c r="B34" s="17">
        <v>0</v>
      </c>
      <c r="C34" s="17">
        <v>714.37236605999999</v>
      </c>
      <c r="D34" s="17">
        <v>714.37236605999999</v>
      </c>
      <c r="E34" s="17">
        <v>714.37236605999999</v>
      </c>
      <c r="F34" s="17">
        <v>714.37236605999999</v>
      </c>
      <c r="G34" s="17">
        <v>714.37236605999999</v>
      </c>
      <c r="H34" s="17">
        <v>714.37236605999999</v>
      </c>
      <c r="I34" s="17">
        <v>714.37236605999999</v>
      </c>
      <c r="J34" s="17">
        <v>714.37236605999999</v>
      </c>
      <c r="K34" s="17">
        <v>714.37236605999999</v>
      </c>
      <c r="L34" s="17">
        <v>714.37236605999999</v>
      </c>
      <c r="M34" s="17">
        <v>714.37239608000004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8">
        <v>0</v>
      </c>
      <c r="AC34" s="17">
        <v>0</v>
      </c>
      <c r="AD34" s="3">
        <v>0</v>
      </c>
      <c r="AE34" s="3">
        <v>0</v>
      </c>
      <c r="AF34" s="3">
        <f t="shared" si="2"/>
        <v>7858.0960566799995</v>
      </c>
      <c r="AG34" s="25"/>
    </row>
    <row r="35" spans="1:35" x14ac:dyDescent="0.35">
      <c r="A35" s="16" t="s">
        <v>9</v>
      </c>
      <c r="B35" s="17">
        <v>0</v>
      </c>
      <c r="C35" s="17">
        <v>4118.5862054600002</v>
      </c>
      <c r="D35" s="17">
        <v>4118.5862054600002</v>
      </c>
      <c r="E35" s="17">
        <v>4118.5862054600002</v>
      </c>
      <c r="F35" s="17">
        <v>4118.5862054600002</v>
      </c>
      <c r="G35" s="17">
        <v>4118.5862054600002</v>
      </c>
      <c r="H35" s="17">
        <v>4118.5862054600002</v>
      </c>
      <c r="I35" s="17">
        <v>4118.5862054600002</v>
      </c>
      <c r="J35" s="17">
        <v>4118.5862054600002</v>
      </c>
      <c r="K35" s="17">
        <v>4118.5862054600002</v>
      </c>
      <c r="L35" s="17">
        <v>4118.5862054600002</v>
      </c>
      <c r="M35" s="17">
        <v>4118.5862054600002</v>
      </c>
      <c r="N35" s="17">
        <v>4118.5862054600002</v>
      </c>
      <c r="O35" s="17">
        <v>4118.5862054600002</v>
      </c>
      <c r="P35" s="17">
        <v>4118.5862054600002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8">
        <v>0</v>
      </c>
      <c r="AC35" s="17">
        <v>0</v>
      </c>
      <c r="AD35" s="3">
        <v>0</v>
      </c>
      <c r="AE35" s="3">
        <v>0</v>
      </c>
      <c r="AF35" s="3">
        <f t="shared" si="2"/>
        <v>57660.206876440003</v>
      </c>
      <c r="AG35" s="25"/>
    </row>
    <row r="36" spans="1:35" x14ac:dyDescent="0.35">
      <c r="A36" s="16" t="s">
        <v>10</v>
      </c>
      <c r="B36" s="17">
        <v>0</v>
      </c>
      <c r="C36" s="17">
        <v>0</v>
      </c>
      <c r="D36" s="17">
        <v>4566.36206623</v>
      </c>
      <c r="E36" s="17">
        <v>4566.36206623</v>
      </c>
      <c r="F36" s="17">
        <v>4566.36206623</v>
      </c>
      <c r="G36" s="17">
        <v>4566.36206623</v>
      </c>
      <c r="H36" s="17">
        <v>4566.36206623</v>
      </c>
      <c r="I36" s="17">
        <v>4566.36206623</v>
      </c>
      <c r="J36" s="17">
        <v>4566.36206623</v>
      </c>
      <c r="K36" s="17">
        <v>4566.36206623</v>
      </c>
      <c r="L36" s="17">
        <v>4566.36206623</v>
      </c>
      <c r="M36" s="17">
        <v>4566.36206623</v>
      </c>
      <c r="N36" s="17">
        <v>4566.36206623</v>
      </c>
      <c r="O36" s="17">
        <v>4566.36206623</v>
      </c>
      <c r="P36" s="17">
        <v>4566.36206623</v>
      </c>
      <c r="Q36" s="17">
        <v>4566.36206623</v>
      </c>
      <c r="R36" s="17">
        <v>4566.3620973300003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8">
        <v>0</v>
      </c>
      <c r="AC36" s="17">
        <v>0</v>
      </c>
      <c r="AD36" s="3">
        <v>0</v>
      </c>
      <c r="AE36" s="3">
        <v>0</v>
      </c>
      <c r="AF36" s="3">
        <f t="shared" si="2"/>
        <v>68495.431024550024</v>
      </c>
      <c r="AG36" s="25"/>
    </row>
    <row r="37" spans="1:35" x14ac:dyDescent="0.35">
      <c r="A37" s="16" t="s">
        <v>11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8">
        <v>0</v>
      </c>
      <c r="AC37" s="17">
        <v>0</v>
      </c>
      <c r="AD37" s="3">
        <v>0</v>
      </c>
      <c r="AE37" s="3">
        <v>0</v>
      </c>
      <c r="AF37" s="3">
        <f t="shared" si="2"/>
        <v>0</v>
      </c>
      <c r="AG37" s="25"/>
    </row>
    <row r="38" spans="1:35" x14ac:dyDescent="0.35">
      <c r="A38" s="16" t="s">
        <v>12</v>
      </c>
      <c r="B38" s="17">
        <v>329.21052789999999</v>
      </c>
      <c r="C38" s="17">
        <v>329.21052789999999</v>
      </c>
      <c r="D38" s="17">
        <v>329.21052789999999</v>
      </c>
      <c r="E38" s="17">
        <v>329.21052789999999</v>
      </c>
      <c r="F38" s="17">
        <v>329.21052789999999</v>
      </c>
      <c r="G38" s="17">
        <v>329.21052789999999</v>
      </c>
      <c r="H38" s="17">
        <v>329.21052789999999</v>
      </c>
      <c r="I38" s="17">
        <v>329.21052789999999</v>
      </c>
      <c r="J38" s="17">
        <v>329.21052789999999</v>
      </c>
      <c r="K38" s="17">
        <v>329.21052789999999</v>
      </c>
      <c r="L38" s="17">
        <v>329.21052789999999</v>
      </c>
      <c r="M38" s="17">
        <v>329.21052789999999</v>
      </c>
      <c r="N38" s="17">
        <v>329.21052789999999</v>
      </c>
      <c r="O38" s="17">
        <v>329.21052789999999</v>
      </c>
      <c r="P38" s="17">
        <v>329.21052789999999</v>
      </c>
      <c r="Q38" s="17">
        <v>329.21052789999999</v>
      </c>
      <c r="R38" s="17">
        <v>329.21052789999999</v>
      </c>
      <c r="S38" s="17">
        <v>329.21052789999999</v>
      </c>
      <c r="T38" s="17">
        <v>329.21046769999998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8">
        <v>0</v>
      </c>
      <c r="AC38" s="17">
        <v>0</v>
      </c>
      <c r="AD38" s="3">
        <v>0</v>
      </c>
      <c r="AE38" s="3">
        <v>0</v>
      </c>
      <c r="AF38" s="3">
        <f t="shared" si="2"/>
        <v>6254.9999698999973</v>
      </c>
      <c r="AG38" s="25"/>
    </row>
    <row r="39" spans="1:35" x14ac:dyDescent="0.35">
      <c r="A39" s="16" t="s">
        <v>13</v>
      </c>
      <c r="B39" s="17">
        <v>20098.60852659</v>
      </c>
      <c r="C39" s="17">
        <v>20355.223909790002</v>
      </c>
      <c r="D39" s="17">
        <v>20355.223909790002</v>
      </c>
      <c r="E39" s="17">
        <v>20355.223909790002</v>
      </c>
      <c r="F39" s="17">
        <v>20355.223909790002</v>
      </c>
      <c r="G39" s="17">
        <v>20355.223909790002</v>
      </c>
      <c r="H39" s="17">
        <v>20355.223909790002</v>
      </c>
      <c r="I39" s="17">
        <v>20355.223909790002</v>
      </c>
      <c r="J39" s="17">
        <v>20355.223909790002</v>
      </c>
      <c r="K39" s="17">
        <v>20355.223959870003</v>
      </c>
      <c r="L39" s="17">
        <v>16394.949357699999</v>
      </c>
      <c r="M39" s="17">
        <v>14644.321164650002</v>
      </c>
      <c r="N39" s="17">
        <v>14644.321164650002</v>
      </c>
      <c r="O39" s="17">
        <v>6489.8050346400005</v>
      </c>
      <c r="P39" s="17">
        <v>256.6153832</v>
      </c>
      <c r="Q39" s="17">
        <v>256.6153832</v>
      </c>
      <c r="R39" s="17">
        <v>256.6153832</v>
      </c>
      <c r="S39" s="17">
        <v>256.6153832</v>
      </c>
      <c r="T39" s="17">
        <v>256.6153832</v>
      </c>
      <c r="U39" s="17">
        <v>256.6153832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0</v>
      </c>
      <c r="AB39" s="18">
        <v>0</v>
      </c>
      <c r="AC39" s="17">
        <v>0</v>
      </c>
      <c r="AD39" s="3">
        <v>0</v>
      </c>
      <c r="AE39" s="3">
        <v>0</v>
      </c>
      <c r="AF39" s="3">
        <f t="shared" si="2"/>
        <v>257008.71278562001</v>
      </c>
      <c r="AG39" s="32"/>
    </row>
    <row r="40" spans="1:35" x14ac:dyDescent="0.35">
      <c r="A40" s="16" t="s">
        <v>14</v>
      </c>
      <c r="B40" s="17">
        <v>714.37236605999999</v>
      </c>
      <c r="C40" s="17">
        <v>714.37236605999999</v>
      </c>
      <c r="D40" s="17">
        <v>714.37236605999999</v>
      </c>
      <c r="E40" s="17">
        <v>714.37236605999999</v>
      </c>
      <c r="F40" s="17">
        <v>714.37236605999999</v>
      </c>
      <c r="G40" s="17">
        <v>714.37236605999999</v>
      </c>
      <c r="H40" s="17">
        <v>714.37236605999999</v>
      </c>
      <c r="I40" s="17">
        <v>714.37236605999999</v>
      </c>
      <c r="J40" s="17">
        <v>714.37236605999999</v>
      </c>
      <c r="K40" s="17">
        <v>714.37236605999999</v>
      </c>
      <c r="L40" s="17">
        <v>714.37236605999999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8">
        <v>0</v>
      </c>
      <c r="AC40" s="17">
        <v>0</v>
      </c>
      <c r="AD40" s="3">
        <v>0</v>
      </c>
      <c r="AE40" s="3">
        <v>0</v>
      </c>
      <c r="AF40" s="3">
        <f t="shared" si="2"/>
        <v>7858.0960266599996</v>
      </c>
      <c r="AG40" s="25"/>
    </row>
    <row r="41" spans="1:35" x14ac:dyDescent="0.35">
      <c r="A41" s="16" t="s">
        <v>15</v>
      </c>
      <c r="B41" s="17">
        <v>4118.5862054600002</v>
      </c>
      <c r="C41" s="17">
        <v>4118.5862054600002</v>
      </c>
      <c r="D41" s="17">
        <v>4118.5862054600002</v>
      </c>
      <c r="E41" s="17">
        <v>4118.5862054600002</v>
      </c>
      <c r="F41" s="17">
        <v>4118.5862054600002</v>
      </c>
      <c r="G41" s="17">
        <v>4118.5862054600002</v>
      </c>
      <c r="H41" s="17">
        <v>4118.5862054600002</v>
      </c>
      <c r="I41" s="17">
        <v>4118.5862054600002</v>
      </c>
      <c r="J41" s="17">
        <v>4118.5862054600002</v>
      </c>
      <c r="K41" s="17">
        <v>4118.5862054600002</v>
      </c>
      <c r="L41" s="17">
        <v>4118.5862054600002</v>
      </c>
      <c r="M41" s="17">
        <v>4118.5862054600002</v>
      </c>
      <c r="N41" s="17">
        <v>4118.5862054600002</v>
      </c>
      <c r="O41" s="17">
        <v>4118.5862054600002</v>
      </c>
      <c r="P41" s="17">
        <v>4118.5862471199998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8">
        <v>0</v>
      </c>
      <c r="AC41" s="17">
        <v>0</v>
      </c>
      <c r="AD41" s="3">
        <v>0</v>
      </c>
      <c r="AE41" s="3">
        <v>0</v>
      </c>
      <c r="AF41" s="3">
        <f t="shared" si="2"/>
        <v>61778.793123560004</v>
      </c>
      <c r="AG41" s="25"/>
    </row>
    <row r="42" spans="1:35" x14ac:dyDescent="0.35">
      <c r="A42" s="16" t="s">
        <v>16</v>
      </c>
      <c r="B42" s="17">
        <v>0</v>
      </c>
      <c r="C42" s="17">
        <v>0</v>
      </c>
      <c r="D42" s="17">
        <v>4566.36206623</v>
      </c>
      <c r="E42" s="17">
        <v>4566.36206623</v>
      </c>
      <c r="F42" s="17">
        <v>4566.36206623</v>
      </c>
      <c r="G42" s="17">
        <v>4566.36206623</v>
      </c>
      <c r="H42" s="17">
        <v>4566.36206623</v>
      </c>
      <c r="I42" s="17">
        <v>4566.36206623</v>
      </c>
      <c r="J42" s="17">
        <v>4566.36206623</v>
      </c>
      <c r="K42" s="17">
        <v>4566.36206623</v>
      </c>
      <c r="L42" s="17">
        <v>4566.36206623</v>
      </c>
      <c r="M42" s="17">
        <v>4566.36206623</v>
      </c>
      <c r="N42" s="17">
        <v>4566.36206623</v>
      </c>
      <c r="O42" s="17">
        <v>4566.36206623</v>
      </c>
      <c r="P42" s="17">
        <v>4566.36206623</v>
      </c>
      <c r="Q42" s="17">
        <v>4566.36206623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8">
        <v>0</v>
      </c>
      <c r="AC42" s="17">
        <v>0</v>
      </c>
      <c r="AD42" s="3">
        <v>0</v>
      </c>
      <c r="AE42" s="3">
        <v>0</v>
      </c>
      <c r="AF42" s="3">
        <f t="shared" si="2"/>
        <v>63929.068927220018</v>
      </c>
      <c r="AG42" s="25"/>
    </row>
    <row r="43" spans="1:35" x14ac:dyDescent="0.35">
      <c r="A43" s="23" t="s">
        <v>17</v>
      </c>
      <c r="B43" s="23">
        <f>SUM(B31:B42)</f>
        <v>25260.77762601</v>
      </c>
      <c r="C43" s="23">
        <f t="shared" ref="C43:AF43" si="3">SUM(C31:C42)</f>
        <v>51034.786018420004</v>
      </c>
      <c r="D43" s="23">
        <f t="shared" si="3"/>
        <v>60167.51015088</v>
      </c>
      <c r="E43" s="23">
        <f t="shared" si="3"/>
        <v>60167.51015088</v>
      </c>
      <c r="F43" s="23">
        <f t="shared" si="3"/>
        <v>60167.51015088</v>
      </c>
      <c r="G43" s="23">
        <f t="shared" si="3"/>
        <v>60167.51015088</v>
      </c>
      <c r="H43" s="23">
        <f t="shared" si="3"/>
        <v>60167.51015088</v>
      </c>
      <c r="I43" s="23">
        <f t="shared" si="3"/>
        <v>60167.51015088</v>
      </c>
      <c r="J43" s="23">
        <f t="shared" si="3"/>
        <v>60167.51015088</v>
      </c>
      <c r="K43" s="23">
        <f t="shared" si="3"/>
        <v>60167.510200960009</v>
      </c>
      <c r="L43" s="23">
        <f t="shared" si="3"/>
        <v>52246.961046700002</v>
      </c>
      <c r="M43" s="23">
        <f t="shared" si="3"/>
        <v>49781.960607760004</v>
      </c>
      <c r="N43" s="23">
        <f t="shared" si="3"/>
        <v>47316.959928480006</v>
      </c>
      <c r="O43" s="23">
        <f t="shared" si="3"/>
        <v>39162.443798470005</v>
      </c>
      <c r="P43" s="23">
        <f t="shared" si="3"/>
        <v>24774.738166930001</v>
      </c>
      <c r="Q43" s="23">
        <f t="shared" si="3"/>
        <v>10304.375954659999</v>
      </c>
      <c r="R43" s="23">
        <f t="shared" si="3"/>
        <v>5738.0139195299998</v>
      </c>
      <c r="S43" s="23">
        <f t="shared" si="3"/>
        <v>1171.6518222</v>
      </c>
      <c r="T43" s="23">
        <f t="shared" si="3"/>
        <v>1171.651762</v>
      </c>
      <c r="U43" s="23">
        <f t="shared" si="3"/>
        <v>513.23076639999999</v>
      </c>
      <c r="V43" s="23">
        <f t="shared" si="3"/>
        <v>256.61543840000002</v>
      </c>
      <c r="W43" s="23">
        <f t="shared" si="3"/>
        <v>0</v>
      </c>
      <c r="X43" s="23">
        <f t="shared" si="3"/>
        <v>0</v>
      </c>
      <c r="Y43" s="23">
        <f t="shared" si="3"/>
        <v>0</v>
      </c>
      <c r="Z43" s="23">
        <f t="shared" si="3"/>
        <v>0</v>
      </c>
      <c r="AA43" s="23">
        <f t="shared" si="3"/>
        <v>0</v>
      </c>
      <c r="AB43" s="23">
        <f t="shared" si="3"/>
        <v>0</v>
      </c>
      <c r="AC43" s="23">
        <f t="shared" si="3"/>
        <v>0</v>
      </c>
      <c r="AD43" s="23">
        <f t="shared" si="3"/>
        <v>0</v>
      </c>
      <c r="AE43" s="23">
        <f t="shared" si="3"/>
        <v>0</v>
      </c>
      <c r="AF43" s="23">
        <f t="shared" si="3"/>
        <v>790074.24811308004</v>
      </c>
      <c r="AG43" s="25">
        <v>507.42</v>
      </c>
    </row>
    <row r="44" spans="1:35" s="25" customFormat="1" x14ac:dyDescent="0.3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27"/>
      <c r="AG44" s="32">
        <f>+AF43/AG43</f>
        <v>1557.0419930493083</v>
      </c>
    </row>
    <row r="45" spans="1:35" x14ac:dyDescent="0.35">
      <c r="AG45" s="32">
        <f>+AF65</f>
        <v>3683.4819538836009</v>
      </c>
    </row>
    <row r="46" spans="1:35" ht="17.399999999999999" x14ac:dyDescent="0.45">
      <c r="A46" s="37" t="s">
        <v>2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G46" s="32">
        <f>+AF20</f>
        <v>9565.7444981999997</v>
      </c>
    </row>
    <row r="47" spans="1:35" ht="17.399999999999999" x14ac:dyDescent="0.45">
      <c r="A47" s="37" t="s">
        <v>23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24"/>
      <c r="AG47" s="35">
        <f>+AG44+AG45+AG46</f>
        <v>14806.268445132908</v>
      </c>
      <c r="AH47" s="27">
        <v>14806.26844513291</v>
      </c>
      <c r="AI47" s="27">
        <f>+AH47-AG47</f>
        <v>0</v>
      </c>
    </row>
    <row r="48" spans="1:35" ht="17.399999999999999" x14ac:dyDescent="0.45">
      <c r="A48" s="37" t="str">
        <f>+A26</f>
        <v>Al 31 de Julio 2025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24"/>
      <c r="AG48" s="24"/>
    </row>
    <row r="49" spans="1:33" ht="17.399999999999999" x14ac:dyDescent="0.45">
      <c r="A49" s="37" t="s">
        <v>25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24"/>
      <c r="AG49" s="24"/>
    </row>
    <row r="50" spans="1:33" x14ac:dyDescent="0.35">
      <c r="A50" s="1"/>
      <c r="B50" s="1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3" x14ac:dyDescent="0.35">
      <c r="A52" s="15" t="s">
        <v>1</v>
      </c>
      <c r="B52" s="4">
        <v>2025</v>
      </c>
      <c r="C52" s="4">
        <v>2026</v>
      </c>
      <c r="D52" s="4">
        <v>2027</v>
      </c>
      <c r="E52" s="4">
        <v>2028</v>
      </c>
      <c r="F52" s="4">
        <v>2029</v>
      </c>
      <c r="G52" s="4">
        <v>2030</v>
      </c>
      <c r="H52" s="4">
        <v>2031</v>
      </c>
      <c r="I52" s="4">
        <v>2032</v>
      </c>
      <c r="J52" s="4">
        <v>2033</v>
      </c>
      <c r="K52" s="4">
        <v>2034</v>
      </c>
      <c r="L52" s="4">
        <v>2035</v>
      </c>
      <c r="M52" s="4">
        <v>2036</v>
      </c>
      <c r="N52" s="4">
        <v>2037</v>
      </c>
      <c r="O52" s="4">
        <v>2038</v>
      </c>
      <c r="P52" s="4">
        <v>2039</v>
      </c>
      <c r="Q52" s="4">
        <v>2040</v>
      </c>
      <c r="R52" s="4">
        <v>2041</v>
      </c>
      <c r="S52" s="4">
        <v>2042</v>
      </c>
      <c r="T52" s="4">
        <v>2043</v>
      </c>
      <c r="U52" s="4">
        <v>2044</v>
      </c>
      <c r="V52" s="4">
        <v>2045</v>
      </c>
      <c r="W52" s="4">
        <v>2046</v>
      </c>
      <c r="X52" s="4">
        <v>2047</v>
      </c>
      <c r="Y52" s="4">
        <v>2048</v>
      </c>
      <c r="Z52" s="4">
        <v>2049</v>
      </c>
      <c r="AA52" s="4">
        <v>2050</v>
      </c>
      <c r="AB52" s="4">
        <v>2051</v>
      </c>
      <c r="AC52" s="4">
        <v>2052</v>
      </c>
      <c r="AD52" s="4">
        <v>2053</v>
      </c>
      <c r="AE52" s="4">
        <v>2054</v>
      </c>
      <c r="AF52" s="15" t="s">
        <v>0</v>
      </c>
    </row>
    <row r="53" spans="1:33" x14ac:dyDescent="0.35">
      <c r="A53" s="16" t="s">
        <v>5</v>
      </c>
      <c r="B53" s="17">
        <v>0</v>
      </c>
      <c r="C53" s="17">
        <v>23.847639786235163</v>
      </c>
      <c r="D53" s="17">
        <v>23.847639786235163</v>
      </c>
      <c r="E53" s="17">
        <v>47.132725351896092</v>
      </c>
      <c r="F53" s="17">
        <v>70.41781091755702</v>
      </c>
      <c r="G53" s="17">
        <v>70.41781091755702</v>
      </c>
      <c r="H53" s="17">
        <v>70.41781091755702</v>
      </c>
      <c r="I53" s="17">
        <v>47.120305430720109</v>
      </c>
      <c r="J53" s="17">
        <v>47.120305430720109</v>
      </c>
      <c r="K53" s="17">
        <v>23.835219919255181</v>
      </c>
      <c r="L53" s="17">
        <v>25.575137285259128</v>
      </c>
      <c r="M53" s="17">
        <v>25.575137285259128</v>
      </c>
      <c r="N53" s="17">
        <v>25.575137285259128</v>
      </c>
      <c r="O53" s="17">
        <v>25.575137285259128</v>
      </c>
      <c r="P53" s="17">
        <v>25.575137285259128</v>
      </c>
      <c r="Q53" s="17">
        <v>25.575137285259128</v>
      </c>
      <c r="R53" s="17">
        <v>25.575137285259128</v>
      </c>
      <c r="S53" s="17">
        <v>25.575137285259128</v>
      </c>
      <c r="T53" s="17">
        <v>25.575137248417672</v>
      </c>
      <c r="U53" s="17">
        <v>25.025002985860873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4">
        <f>SUM(B53:AE53)</f>
        <v>679.35850697408421</v>
      </c>
    </row>
    <row r="54" spans="1:33" x14ac:dyDescent="0.35">
      <c r="A54" s="16" t="s">
        <v>6</v>
      </c>
      <c r="B54" s="17">
        <v>0</v>
      </c>
      <c r="C54" s="17">
        <v>2.4717250644725528</v>
      </c>
      <c r="D54" s="17">
        <v>2.4717250644725528</v>
      </c>
      <c r="E54" s="17">
        <v>2.4717250644725528</v>
      </c>
      <c r="F54" s="17">
        <v>2.4717250644725528</v>
      </c>
      <c r="G54" s="17">
        <v>2.4717250644725528</v>
      </c>
      <c r="H54" s="17">
        <v>2.4717250644725528</v>
      </c>
      <c r="I54" s="17">
        <v>2.4717250644725528</v>
      </c>
      <c r="J54" s="17">
        <v>2.4717250644725528</v>
      </c>
      <c r="K54" s="17">
        <v>2.4717250644725528</v>
      </c>
      <c r="L54" s="17">
        <v>2.4717250644725528</v>
      </c>
      <c r="M54" s="17">
        <v>2.4717250644725528</v>
      </c>
      <c r="N54" s="17">
        <v>2.4717250644725528</v>
      </c>
      <c r="O54" s="17">
        <v>2.4717250644725528</v>
      </c>
      <c r="P54" s="17">
        <v>2.4717250644725528</v>
      </c>
      <c r="Q54" s="17">
        <v>2.4717250644725528</v>
      </c>
      <c r="R54" s="17">
        <v>2.4717250644725528</v>
      </c>
      <c r="S54" s="17">
        <v>2.4717250644725528</v>
      </c>
      <c r="T54" s="17">
        <v>2.4717250644725528</v>
      </c>
      <c r="U54" s="17">
        <v>0</v>
      </c>
      <c r="V54" s="17">
        <v>0</v>
      </c>
      <c r="W54" s="17">
        <v>7.6650000000000011E-30</v>
      </c>
      <c r="X54" s="17">
        <v>7.6650000000000011E-30</v>
      </c>
      <c r="Y54" s="17">
        <v>7.6650000000000011E-30</v>
      </c>
      <c r="Z54" s="17">
        <v>7.6650000000000011E-30</v>
      </c>
      <c r="AA54" s="17">
        <v>0</v>
      </c>
      <c r="AB54" s="17">
        <v>0</v>
      </c>
      <c r="AC54" s="17">
        <v>0</v>
      </c>
      <c r="AD54" s="17">
        <v>0</v>
      </c>
      <c r="AE54" s="17">
        <v>0</v>
      </c>
      <c r="AF54" s="14">
        <f t="shared" ref="AF54:AF64" si="4">SUM(B54:AE54)</f>
        <v>44.491051160505933</v>
      </c>
    </row>
    <row r="55" spans="1:33" x14ac:dyDescent="0.35">
      <c r="A55" s="16" t="s">
        <v>7</v>
      </c>
      <c r="B55" s="17">
        <v>0</v>
      </c>
      <c r="C55" s="17">
        <v>7.7713989784795139</v>
      </c>
      <c r="D55" s="17">
        <v>32.127089635522765</v>
      </c>
      <c r="E55" s="17">
        <v>32.127089635522765</v>
      </c>
      <c r="F55" s="17">
        <v>32.127089635522765</v>
      </c>
      <c r="G55" s="17">
        <v>32.127089635522765</v>
      </c>
      <c r="H55" s="17">
        <v>32.127088937156451</v>
      </c>
      <c r="I55" s="17">
        <v>29.43479196042227</v>
      </c>
      <c r="J55" s="17">
        <v>6.1497014222783468</v>
      </c>
      <c r="K55" s="17">
        <v>6.1497014222783468</v>
      </c>
      <c r="L55" s="17">
        <v>6.1497014222783468</v>
      </c>
      <c r="M55" s="17">
        <v>6.1497014222783468</v>
      </c>
      <c r="N55" s="17">
        <v>6.1497014222783468</v>
      </c>
      <c r="O55" s="17">
        <v>3.3354559990175612</v>
      </c>
      <c r="P55" s="17">
        <v>2.3882072577674078</v>
      </c>
      <c r="Q55" s="17">
        <v>2.3882072577674078</v>
      </c>
      <c r="R55" s="17">
        <v>2.3882072577674078</v>
      </c>
      <c r="S55" s="17">
        <v>2.3882072577674078</v>
      </c>
      <c r="T55" s="17">
        <v>2.3882072577674078</v>
      </c>
      <c r="U55" s="17">
        <v>2.3882072577674078</v>
      </c>
      <c r="V55" s="17">
        <v>2.3882071104015719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7">
        <v>0</v>
      </c>
      <c r="AC55" s="17">
        <v>0</v>
      </c>
      <c r="AD55" s="17">
        <v>0</v>
      </c>
      <c r="AE55" s="17">
        <v>0</v>
      </c>
      <c r="AF55" s="14">
        <f t="shared" si="4"/>
        <v>248.64305218556473</v>
      </c>
    </row>
    <row r="56" spans="1:33" x14ac:dyDescent="0.35">
      <c r="A56" s="16" t="s">
        <v>8</v>
      </c>
      <c r="B56" s="17">
        <v>0</v>
      </c>
      <c r="C56" s="17">
        <v>10.489828417045313</v>
      </c>
      <c r="D56" s="17">
        <v>10.489828417045313</v>
      </c>
      <c r="E56" s="17">
        <v>10.489828417045313</v>
      </c>
      <c r="F56" s="17">
        <v>10.489828417045313</v>
      </c>
      <c r="G56" s="17">
        <v>10.489828417045313</v>
      </c>
      <c r="H56" s="17">
        <v>10.489828417045313</v>
      </c>
      <c r="I56" s="17">
        <v>10.489828417045313</v>
      </c>
      <c r="J56" s="17">
        <v>10.489828417045313</v>
      </c>
      <c r="K56" s="17">
        <v>10.489828417045313</v>
      </c>
      <c r="L56" s="17">
        <v>10.489828417045313</v>
      </c>
      <c r="M56" s="17">
        <v>10.489828417045313</v>
      </c>
      <c r="N56" s="17">
        <v>10.489828417045313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7">
        <v>6.3274680000000012E-31</v>
      </c>
      <c r="X56" s="17">
        <v>6.4515359999999991E-31</v>
      </c>
      <c r="Y56" s="17">
        <v>0</v>
      </c>
      <c r="Z56" s="17">
        <v>0</v>
      </c>
      <c r="AA56" s="17">
        <v>0</v>
      </c>
      <c r="AB56" s="17">
        <v>0</v>
      </c>
      <c r="AC56" s="17">
        <v>0</v>
      </c>
      <c r="AD56" s="17">
        <v>0</v>
      </c>
      <c r="AE56" s="17">
        <v>0</v>
      </c>
      <c r="AF56" s="14">
        <f t="shared" si="4"/>
        <v>125.87794100454379</v>
      </c>
    </row>
    <row r="57" spans="1:33" x14ac:dyDescent="0.35">
      <c r="A57" s="16" t="s">
        <v>9</v>
      </c>
      <c r="B57" s="17">
        <v>0</v>
      </c>
      <c r="C57" s="17">
        <v>7.625085462242926</v>
      </c>
      <c r="D57" s="17">
        <v>36.61567058145782</v>
      </c>
      <c r="E57" s="17">
        <v>36.61567058145782</v>
      </c>
      <c r="F57" s="17">
        <v>36.61567058145782</v>
      </c>
      <c r="G57" s="17">
        <v>36.61567058145782</v>
      </c>
      <c r="H57" s="17">
        <v>36.61567058145782</v>
      </c>
      <c r="I57" s="17">
        <v>36.61567058145782</v>
      </c>
      <c r="J57" s="17">
        <v>13.330585462913893</v>
      </c>
      <c r="K57" s="17">
        <v>13.330585462913893</v>
      </c>
      <c r="L57" s="17">
        <v>13.330585462913893</v>
      </c>
      <c r="M57" s="17">
        <v>13.330585462913893</v>
      </c>
      <c r="N57" s="17">
        <v>13.330585462913893</v>
      </c>
      <c r="O57" s="17">
        <v>13.330585462913893</v>
      </c>
      <c r="P57" s="17">
        <v>13.330585462913893</v>
      </c>
      <c r="Q57" s="17">
        <v>8.4744274966798088</v>
      </c>
      <c r="R57" s="17">
        <v>5.7055000006709671</v>
      </c>
      <c r="S57" s="17">
        <v>0</v>
      </c>
      <c r="T57" s="17">
        <v>0</v>
      </c>
      <c r="U57" s="17">
        <v>0</v>
      </c>
      <c r="V57" s="17">
        <v>0</v>
      </c>
      <c r="W57" s="17">
        <v>5.3640317499999998E-30</v>
      </c>
      <c r="X57" s="17">
        <v>5.3640317499999998E-30</v>
      </c>
      <c r="Y57" s="17">
        <v>5.3640317499999998E-30</v>
      </c>
      <c r="Z57" s="17">
        <v>5.3640317499999998E-30</v>
      </c>
      <c r="AA57" s="17">
        <v>5.3640317499999998E-30</v>
      </c>
      <c r="AB57" s="17">
        <v>5.3640317499999998E-30</v>
      </c>
      <c r="AC57" s="17">
        <v>5.3640317499999998E-30</v>
      </c>
      <c r="AD57" s="17">
        <v>5.3640315E-30</v>
      </c>
      <c r="AE57" s="17">
        <v>5.070000000000001E-30</v>
      </c>
      <c r="AF57" s="14">
        <f t="shared" si="4"/>
        <v>334.81313468873799</v>
      </c>
    </row>
    <row r="58" spans="1:33" x14ac:dyDescent="0.35">
      <c r="A58" s="16" t="s">
        <v>10</v>
      </c>
      <c r="B58" s="17">
        <v>0</v>
      </c>
      <c r="C58" s="17">
        <v>33.896368150386365</v>
      </c>
      <c r="D58" s="17">
        <v>33.896368150386365</v>
      </c>
      <c r="E58" s="17">
        <v>33.896368150386365</v>
      </c>
      <c r="F58" s="17">
        <v>23.594323218580293</v>
      </c>
      <c r="G58" s="17">
        <v>23.594323218580293</v>
      </c>
      <c r="H58" s="17">
        <v>23.594323218580293</v>
      </c>
      <c r="I58" s="17">
        <v>23.594323218580293</v>
      </c>
      <c r="J58" s="17">
        <v>23.285085118543925</v>
      </c>
      <c r="K58" s="17">
        <v>23.285090538143923</v>
      </c>
      <c r="L58" s="17">
        <v>12.512501492930436</v>
      </c>
      <c r="M58" s="17">
        <v>12.512501492930436</v>
      </c>
      <c r="N58" s="17">
        <v>12.512501492930436</v>
      </c>
      <c r="O58" s="17">
        <v>12.512501492930436</v>
      </c>
      <c r="P58" s="17">
        <v>12.512501492930436</v>
      </c>
      <c r="Q58" s="17">
        <v>12.512501492930436</v>
      </c>
      <c r="R58" s="17">
        <v>12.512501492930436</v>
      </c>
      <c r="S58" s="17">
        <v>12.512501492930436</v>
      </c>
      <c r="T58" s="17">
        <v>12.512501492930436</v>
      </c>
      <c r="U58" s="17">
        <v>12.512501492930436</v>
      </c>
      <c r="V58" s="17">
        <v>0</v>
      </c>
      <c r="W58" s="17">
        <v>1.49378551E-30</v>
      </c>
      <c r="X58" s="17">
        <v>1.49378551E-30</v>
      </c>
      <c r="Y58" s="17">
        <v>1.49378551E-30</v>
      </c>
      <c r="Z58" s="17">
        <v>1.49378551E-30</v>
      </c>
      <c r="AA58" s="17">
        <v>1.49378551E-30</v>
      </c>
      <c r="AB58" s="17">
        <v>1.49378551E-30</v>
      </c>
      <c r="AC58" s="17">
        <v>1.49378551E-30</v>
      </c>
      <c r="AD58" s="17">
        <v>1.49378551E-30</v>
      </c>
      <c r="AE58" s="17">
        <v>1.49378551E-30</v>
      </c>
      <c r="AF58" s="14">
        <f t="shared" si="4"/>
        <v>367.76158791147236</v>
      </c>
    </row>
    <row r="59" spans="1:33" x14ac:dyDescent="0.35">
      <c r="A59" s="16" t="s">
        <v>11</v>
      </c>
      <c r="B59" s="17">
        <v>0</v>
      </c>
      <c r="C59" s="17">
        <v>23.847639786235163</v>
      </c>
      <c r="D59" s="17">
        <v>23.847639786235163</v>
      </c>
      <c r="E59" s="17">
        <v>70.41781091755702</v>
      </c>
      <c r="F59" s="17">
        <v>70.41781091755702</v>
      </c>
      <c r="G59" s="17">
        <v>70.41781091755702</v>
      </c>
      <c r="H59" s="17">
        <v>70.41781091755702</v>
      </c>
      <c r="I59" s="17">
        <v>47.120305430720109</v>
      </c>
      <c r="J59" s="17">
        <v>47.120305484916109</v>
      </c>
      <c r="K59" s="17">
        <v>25.575137285259128</v>
      </c>
      <c r="L59" s="17">
        <v>25.575137285259128</v>
      </c>
      <c r="M59" s="17">
        <v>25.575137285259128</v>
      </c>
      <c r="N59" s="17">
        <v>25.575137285259128</v>
      </c>
      <c r="O59" s="17">
        <v>25.575137285259128</v>
      </c>
      <c r="P59" s="17">
        <v>25.575137285259128</v>
      </c>
      <c r="Q59" s="17">
        <v>25.575137285259128</v>
      </c>
      <c r="R59" s="17">
        <v>25.575137285259128</v>
      </c>
      <c r="S59" s="17">
        <v>25.575137285259128</v>
      </c>
      <c r="T59" s="17">
        <v>25.025002985860873</v>
      </c>
      <c r="U59" s="17">
        <v>0</v>
      </c>
      <c r="V59" s="17">
        <v>0</v>
      </c>
      <c r="W59" s="17">
        <v>0</v>
      </c>
      <c r="X59" s="17">
        <v>0</v>
      </c>
      <c r="Y59" s="17">
        <v>0</v>
      </c>
      <c r="Z59" s="17">
        <v>0</v>
      </c>
      <c r="AA59" s="17">
        <v>0</v>
      </c>
      <c r="AB59" s="17">
        <v>0</v>
      </c>
      <c r="AC59" s="17">
        <v>0</v>
      </c>
      <c r="AD59" s="17">
        <v>0</v>
      </c>
      <c r="AE59" s="17">
        <v>0</v>
      </c>
      <c r="AF59" s="14">
        <f t="shared" si="4"/>
        <v>678.80837271152734</v>
      </c>
    </row>
    <row r="60" spans="1:33" x14ac:dyDescent="0.35">
      <c r="A60" s="16" t="s">
        <v>12</v>
      </c>
      <c r="B60" s="17">
        <v>2.4717250644725528</v>
      </c>
      <c r="C60" s="17">
        <v>2.4717250644725528</v>
      </c>
      <c r="D60" s="17">
        <v>2.4717250644725528</v>
      </c>
      <c r="E60" s="17">
        <v>2.4717250644725528</v>
      </c>
      <c r="F60" s="17">
        <v>2.4717250644725528</v>
      </c>
      <c r="G60" s="17">
        <v>2.4717250644725528</v>
      </c>
      <c r="H60" s="17">
        <v>2.4717250644725528</v>
      </c>
      <c r="I60" s="17">
        <v>2.4717250644725528</v>
      </c>
      <c r="J60" s="17">
        <v>2.4717250644725528</v>
      </c>
      <c r="K60" s="17">
        <v>2.4717250644725528</v>
      </c>
      <c r="L60" s="17">
        <v>2.4717250644725528</v>
      </c>
      <c r="M60" s="17">
        <v>2.4717250644725528</v>
      </c>
      <c r="N60" s="17">
        <v>2.4717250644725528</v>
      </c>
      <c r="O60" s="17">
        <v>2.4717250644725528</v>
      </c>
      <c r="P60" s="17">
        <v>2.4717250644725528</v>
      </c>
      <c r="Q60" s="17">
        <v>2.4717250644725528</v>
      </c>
      <c r="R60" s="17">
        <v>2.4717250644725528</v>
      </c>
      <c r="S60" s="17">
        <v>2.4717250644725528</v>
      </c>
      <c r="T60" s="17">
        <v>2.4717249907896353</v>
      </c>
      <c r="U60" s="17">
        <v>0</v>
      </c>
      <c r="V60" s="17">
        <v>0</v>
      </c>
      <c r="W60" s="17">
        <v>7.6650000000000011E-30</v>
      </c>
      <c r="X60" s="17">
        <v>7.6650000000000011E-30</v>
      </c>
      <c r="Y60" s="17">
        <v>7.6650000000000011E-30</v>
      </c>
      <c r="Z60" s="17">
        <v>7.2239999999999999E-30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4">
        <f t="shared" si="4"/>
        <v>46.962776151295571</v>
      </c>
    </row>
    <row r="61" spans="1:33" x14ac:dyDescent="0.35">
      <c r="A61" s="16" t="s">
        <v>13</v>
      </c>
      <c r="B61" s="17">
        <v>69.016304723863612</v>
      </c>
      <c r="C61" s="17">
        <v>32.127089635522765</v>
      </c>
      <c r="D61" s="17">
        <v>32.127089635522765</v>
      </c>
      <c r="E61" s="17">
        <v>32.127089635522765</v>
      </c>
      <c r="F61" s="17">
        <v>32.127089635522765</v>
      </c>
      <c r="G61" s="17">
        <v>32.127089635522765</v>
      </c>
      <c r="H61" s="17">
        <v>29.434786540822277</v>
      </c>
      <c r="I61" s="17">
        <v>6.1497014222783468</v>
      </c>
      <c r="J61" s="17">
        <v>6.1497014222783468</v>
      </c>
      <c r="K61" s="17">
        <v>6.1497014222783468</v>
      </c>
      <c r="L61" s="17">
        <v>6.1497014222783468</v>
      </c>
      <c r="M61" s="17">
        <v>6.1497014222783468</v>
      </c>
      <c r="N61" s="17">
        <v>3.3354559621761024</v>
      </c>
      <c r="O61" s="17">
        <v>2.3882072577674078</v>
      </c>
      <c r="P61" s="17">
        <v>2.3882072577674078</v>
      </c>
      <c r="Q61" s="17">
        <v>2.3882072577674078</v>
      </c>
      <c r="R61" s="17">
        <v>2.3882072577674078</v>
      </c>
      <c r="S61" s="17">
        <v>2.3882072577674078</v>
      </c>
      <c r="T61" s="17">
        <v>2.3882072577674078</v>
      </c>
      <c r="U61" s="17">
        <v>2.3882072577674078</v>
      </c>
      <c r="V61" s="17">
        <v>0</v>
      </c>
      <c r="W61" s="17">
        <v>0</v>
      </c>
      <c r="X61" s="17"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7">
        <v>0</v>
      </c>
      <c r="AE61" s="17">
        <v>0</v>
      </c>
      <c r="AF61" s="14">
        <f t="shared" si="4"/>
        <v>309.88795332023943</v>
      </c>
    </row>
    <row r="62" spans="1:33" x14ac:dyDescent="0.35">
      <c r="A62" s="16" t="s">
        <v>14</v>
      </c>
      <c r="B62" s="17">
        <v>10.489828417045313</v>
      </c>
      <c r="C62" s="17">
        <v>10.489828417045313</v>
      </c>
      <c r="D62" s="17">
        <v>10.489828417045313</v>
      </c>
      <c r="E62" s="17">
        <v>10.489828417045313</v>
      </c>
      <c r="F62" s="17">
        <v>10.489828417045313</v>
      </c>
      <c r="G62" s="17">
        <v>10.489828417045313</v>
      </c>
      <c r="H62" s="17">
        <v>10.489828417045313</v>
      </c>
      <c r="I62" s="17">
        <v>10.489828417045313</v>
      </c>
      <c r="J62" s="17">
        <v>10.489828417045313</v>
      </c>
      <c r="K62" s="17">
        <v>10.489828417045313</v>
      </c>
      <c r="L62" s="17">
        <v>10.489828417045313</v>
      </c>
      <c r="M62" s="17">
        <v>10.489828417045313</v>
      </c>
      <c r="N62" s="17">
        <v>10.489828417045313</v>
      </c>
      <c r="O62" s="17">
        <v>0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17">
        <v>6.3274680000000012E-31</v>
      </c>
      <c r="X62" s="17"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7">
        <v>0</v>
      </c>
      <c r="AE62" s="17">
        <v>0</v>
      </c>
      <c r="AF62" s="14">
        <f t="shared" si="4"/>
        <v>136.36776942158909</v>
      </c>
    </row>
    <row r="63" spans="1:33" x14ac:dyDescent="0.35">
      <c r="A63" s="16" t="s">
        <v>15</v>
      </c>
      <c r="B63" s="17">
        <v>7.625085462242926</v>
      </c>
      <c r="C63" s="17">
        <v>7.625085462242926</v>
      </c>
      <c r="D63" s="17">
        <v>36.61567058145782</v>
      </c>
      <c r="E63" s="17">
        <v>36.61567058145782</v>
      </c>
      <c r="F63" s="17">
        <v>36.61567058145782</v>
      </c>
      <c r="G63" s="17">
        <v>36.61567058145782</v>
      </c>
      <c r="H63" s="17">
        <v>36.61567058145782</v>
      </c>
      <c r="I63" s="17">
        <v>36.615676001057821</v>
      </c>
      <c r="J63" s="17">
        <v>13.330585462913893</v>
      </c>
      <c r="K63" s="17">
        <v>13.330585462913893</v>
      </c>
      <c r="L63" s="17">
        <v>13.330585462913893</v>
      </c>
      <c r="M63" s="17">
        <v>13.330585462913893</v>
      </c>
      <c r="N63" s="17">
        <v>13.330585462913893</v>
      </c>
      <c r="O63" s="17">
        <v>13.330585462913893</v>
      </c>
      <c r="P63" s="17">
        <v>13.330585622667893</v>
      </c>
      <c r="Q63" s="17">
        <v>8.4744275703627263</v>
      </c>
      <c r="R63" s="17">
        <v>5.7055000006709671</v>
      </c>
      <c r="S63" s="17">
        <v>0</v>
      </c>
      <c r="T63" s="17">
        <v>0</v>
      </c>
      <c r="U63" s="17">
        <v>0</v>
      </c>
      <c r="V63" s="17">
        <v>0</v>
      </c>
      <c r="W63" s="17">
        <v>5.3640317499999998E-30</v>
      </c>
      <c r="X63" s="17">
        <v>5.3640317499999998E-30</v>
      </c>
      <c r="Y63" s="17">
        <v>5.3640317499999998E-30</v>
      </c>
      <c r="Z63" s="17">
        <v>5.3640317499999998E-30</v>
      </c>
      <c r="AA63" s="17">
        <v>5.3640317499999998E-30</v>
      </c>
      <c r="AB63" s="17">
        <v>5.3640317499999998E-30</v>
      </c>
      <c r="AC63" s="17">
        <v>5.0536403175000001E-28</v>
      </c>
      <c r="AD63" s="17">
        <v>5.0507000000000001E-28</v>
      </c>
      <c r="AE63" s="17">
        <v>5.0594000000000002E-28</v>
      </c>
      <c r="AF63" s="14">
        <f t="shared" si="4"/>
        <v>342.43822580401775</v>
      </c>
    </row>
    <row r="64" spans="1:33" x14ac:dyDescent="0.35">
      <c r="A64" s="16" t="s">
        <v>16</v>
      </c>
      <c r="B64" s="17">
        <v>33.896368150386365</v>
      </c>
      <c r="C64" s="17">
        <v>33.896368150386365</v>
      </c>
      <c r="D64" s="17">
        <v>33.896368150386365</v>
      </c>
      <c r="E64" s="17">
        <v>23.594323218580293</v>
      </c>
      <c r="F64" s="17">
        <v>23.594323218580293</v>
      </c>
      <c r="G64" s="17">
        <v>23.594323218580293</v>
      </c>
      <c r="H64" s="17">
        <v>23.594323218580293</v>
      </c>
      <c r="I64" s="17">
        <v>23.595085176694383</v>
      </c>
      <c r="J64" s="17">
        <v>23.285085118543925</v>
      </c>
      <c r="K64" s="17">
        <v>12.512501492930436</v>
      </c>
      <c r="L64" s="17">
        <v>12.512501492930436</v>
      </c>
      <c r="M64" s="17">
        <v>12.512501492930436</v>
      </c>
      <c r="N64" s="17">
        <v>12.512501492930436</v>
      </c>
      <c r="O64" s="17">
        <v>12.512501492930436</v>
      </c>
      <c r="P64" s="17">
        <v>12.512501492930436</v>
      </c>
      <c r="Q64" s="17">
        <v>12.512501492930436</v>
      </c>
      <c r="R64" s="17">
        <v>12.512501492930436</v>
      </c>
      <c r="S64" s="17">
        <v>12.512501492930436</v>
      </c>
      <c r="T64" s="17">
        <v>12.512501492930436</v>
      </c>
      <c r="U64" s="17">
        <v>0</v>
      </c>
      <c r="V64" s="17">
        <v>0</v>
      </c>
      <c r="W64" s="17">
        <v>1.49378551E-30</v>
      </c>
      <c r="X64" s="17">
        <v>1.49378551E-30</v>
      </c>
      <c r="Y64" s="17">
        <v>1.49378551E-30</v>
      </c>
      <c r="Z64" s="17">
        <v>1.49378551E-30</v>
      </c>
      <c r="AA64" s="17">
        <v>1.49378551E-30</v>
      </c>
      <c r="AB64" s="17">
        <v>1.49378551E-30</v>
      </c>
      <c r="AC64" s="17">
        <v>1.49378551E-30</v>
      </c>
      <c r="AD64" s="17">
        <v>1.49378551E-30</v>
      </c>
      <c r="AE64" s="17">
        <v>0</v>
      </c>
      <c r="AF64" s="14">
        <f t="shared" si="4"/>
        <v>368.07158255002281</v>
      </c>
    </row>
    <row r="65" spans="1:33" x14ac:dyDescent="0.35">
      <c r="A65" s="23" t="s">
        <v>17</v>
      </c>
      <c r="B65" s="30">
        <f>SUM(B53:B64)</f>
        <v>123.49931181801077</v>
      </c>
      <c r="C65" s="30">
        <f t="shared" ref="C65:AF65" si="5">SUM(C53:C64)</f>
        <v>196.55978237476691</v>
      </c>
      <c r="D65" s="30">
        <f t="shared" si="5"/>
        <v>278.89664327023996</v>
      </c>
      <c r="E65" s="30">
        <f t="shared" si="5"/>
        <v>338.4498550354167</v>
      </c>
      <c r="F65" s="30">
        <f t="shared" si="5"/>
        <v>351.4328956692716</v>
      </c>
      <c r="G65" s="30">
        <f t="shared" si="5"/>
        <v>351.4328956692716</v>
      </c>
      <c r="H65" s="30">
        <f t="shared" si="5"/>
        <v>348.7405918762048</v>
      </c>
      <c r="I65" s="30">
        <f t="shared" si="5"/>
        <v>276.16896618496691</v>
      </c>
      <c r="J65" s="30">
        <f t="shared" si="5"/>
        <v>205.6944618861443</v>
      </c>
      <c r="K65" s="30">
        <f t="shared" si="5"/>
        <v>150.09162996900886</v>
      </c>
      <c r="L65" s="30">
        <f t="shared" si="5"/>
        <v>141.05895828979934</v>
      </c>
      <c r="M65" s="30">
        <f t="shared" si="5"/>
        <v>141.05895828979934</v>
      </c>
      <c r="N65" s="30">
        <f t="shared" si="5"/>
        <v>138.24471282969708</v>
      </c>
      <c r="O65" s="30">
        <f t="shared" si="5"/>
        <v>113.50356186793699</v>
      </c>
      <c r="P65" s="30">
        <f t="shared" si="5"/>
        <v>112.55631328644084</v>
      </c>
      <c r="Q65" s="30">
        <f t="shared" si="5"/>
        <v>102.84399726790159</v>
      </c>
      <c r="R65" s="30">
        <f t="shared" si="5"/>
        <v>97.306142202200988</v>
      </c>
      <c r="S65" s="30">
        <f t="shared" si="5"/>
        <v>85.895142200859055</v>
      </c>
      <c r="T65" s="30">
        <f t="shared" si="5"/>
        <v>85.345007790936435</v>
      </c>
      <c r="U65" s="30">
        <f t="shared" si="5"/>
        <v>42.313918994326123</v>
      </c>
      <c r="V65" s="30">
        <f t="shared" si="5"/>
        <v>2.3882071104015719</v>
      </c>
      <c r="W65" s="30">
        <f t="shared" si="5"/>
        <v>3.0311128120000003E-29</v>
      </c>
      <c r="X65" s="30">
        <f t="shared" si="5"/>
        <v>2.9690788120000003E-29</v>
      </c>
      <c r="Y65" s="30">
        <f t="shared" si="5"/>
        <v>2.9045634520000002E-29</v>
      </c>
      <c r="Z65" s="30">
        <f t="shared" si="5"/>
        <v>2.8604634520000003E-29</v>
      </c>
      <c r="AA65" s="30">
        <f t="shared" si="5"/>
        <v>1.371563452E-29</v>
      </c>
      <c r="AB65" s="30">
        <f t="shared" si="5"/>
        <v>1.371563452E-29</v>
      </c>
      <c r="AC65" s="30">
        <f t="shared" si="5"/>
        <v>5.1371563452000007E-28</v>
      </c>
      <c r="AD65" s="30">
        <f t="shared" si="5"/>
        <v>5.1342160252000009E-28</v>
      </c>
      <c r="AE65" s="30">
        <f t="shared" si="5"/>
        <v>5.1250378551000005E-28</v>
      </c>
      <c r="AF65" s="30">
        <f t="shared" si="5"/>
        <v>3683.4819538836009</v>
      </c>
      <c r="AG65" s="27"/>
    </row>
    <row r="66" spans="1:33" x14ac:dyDescent="0.35">
      <c r="AG66" s="27"/>
    </row>
    <row r="70" spans="1:33" x14ac:dyDescent="0.35">
      <c r="E70" s="26"/>
      <c r="F70" s="26"/>
      <c r="G70" s="26"/>
    </row>
    <row r="72" spans="1:33" x14ac:dyDescent="0.35">
      <c r="F72" s="17"/>
    </row>
    <row r="73" spans="1:33" x14ac:dyDescent="0.35">
      <c r="F73" s="27"/>
    </row>
    <row r="74" spans="1:33" x14ac:dyDescent="0.35">
      <c r="F74" s="28"/>
    </row>
  </sheetData>
  <mergeCells count="12">
    <mergeCell ref="A48:AE48"/>
    <mergeCell ref="A49:AE49"/>
    <mergeCell ref="A25:AG25"/>
    <mergeCell ref="A27:AG27"/>
    <mergeCell ref="A26:AG26"/>
    <mergeCell ref="A46:AE46"/>
    <mergeCell ref="A47:AE47"/>
    <mergeCell ref="A1:AH1"/>
    <mergeCell ref="A2:AH2"/>
    <mergeCell ref="A3:AH3"/>
    <mergeCell ref="A4:AH4"/>
    <mergeCell ref="A24:AG2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4" ma:contentTypeDescription="Crear nuevo documento." ma:contentTypeScope="" ma:versionID="e77c208a8302d85cd4e249fff931b229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efffd9af8a13b64d2babcf87a90dd478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277FA7-81F4-43EE-AE8B-E6C46D7F5792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9f1d2543-a317-404b-b796-299c7d331056"/>
    <ds:schemaRef ds:uri="http://purl.org/dc/dcmitype/"/>
    <ds:schemaRef ds:uri="http://purl.org/dc/terms/"/>
    <ds:schemaRef ds:uri="http://schemas.openxmlformats.org/package/2006/metadata/core-properties"/>
    <ds:schemaRef ds:uri="ca0b8503-558e-4550-823a-26f008707f9a"/>
  </ds:schemaRefs>
</ds:datastoreItem>
</file>

<file path=customXml/itemProps2.xml><?xml version="1.0" encoding="utf-8"?>
<ds:datastoreItem xmlns:ds="http://schemas.openxmlformats.org/officeDocument/2006/customXml" ds:itemID="{49F00E3C-0E39-47AF-BFA5-692CB20B10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D1E243-BAE2-4D49-AAEB-82C1903A8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 Perfil Vencimientos</vt:lpstr>
      <vt:lpstr>DE Pefil Vencimientos</vt:lpstr>
    </vt:vector>
  </TitlesOfParts>
  <Company>Ministerio de Hacienda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Vindas Porras</dc:creator>
  <cp:lastModifiedBy>Karen Rojas Madrigal</cp:lastModifiedBy>
  <dcterms:created xsi:type="dcterms:W3CDTF">2021-04-05T21:51:36Z</dcterms:created>
  <dcterms:modified xsi:type="dcterms:W3CDTF">2025-09-16T15:10:33Z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