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haciendacr-my.sharepoint.com/personal/corralesra_hacienda_go_cr/Documents/DCP/PERFIL/Perfil de Intereses/2025/Julio-Gaby/"/>
    </mc:Choice>
  </mc:AlternateContent>
  <xr:revisionPtr revIDLastSave="89" documentId="14_{6566FB97-5B88-4616-A779-4269C2E518E5}" xr6:coauthVersionLast="47" xr6:coauthVersionMax="47" xr10:uidLastSave="{3E0415A2-1BDA-4FE3-9B4C-87D304754A06}"/>
  <bookViews>
    <workbookView xWindow="11508" yWindow="-12" windowWidth="11544" windowHeight="12264" firstSheet="1" activeTab="1" xr2:uid="{D6391F7E-AAD7-4C9C-919C-FBBD01D39920}"/>
  </bookViews>
  <sheets>
    <sheet name="Perfil Venc Interes DI" sheetId="1" r:id="rId1"/>
    <sheet name="Perfil Venc Interes DE" sheetId="2" r:id="rId2"/>
  </sheets>
  <definedNames>
    <definedName name="P.K">#REF!</definedName>
    <definedName name="P.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0" i="2" l="1"/>
  <c r="B35" i="1"/>
  <c r="B28" i="1"/>
  <c r="A25" i="1"/>
  <c r="AB28" i="1"/>
  <c r="A4" i="2"/>
  <c r="AH8" i="2" l="1"/>
  <c r="AH9" i="2"/>
  <c r="AH10" i="2"/>
  <c r="AH11" i="2"/>
  <c r="AH12" i="2"/>
  <c r="AH13" i="2"/>
  <c r="AH14" i="2"/>
  <c r="AH15" i="2"/>
  <c r="AH16" i="2"/>
  <c r="AH17" i="2"/>
  <c r="AH18" i="2"/>
  <c r="AH7" i="2"/>
  <c r="AF19" i="2"/>
  <c r="AG19" i="2"/>
  <c r="AH19" i="2" l="1"/>
  <c r="H19" i="1" l="1"/>
  <c r="A27" i="2" l="1"/>
  <c r="B28" i="2" l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36" i="2" l="1"/>
  <c r="AF30" i="2"/>
  <c r="AF33" i="2"/>
  <c r="AG33" i="2"/>
  <c r="AG37" i="2"/>
  <c r="AG41" i="2"/>
  <c r="AF34" i="2"/>
  <c r="AF38" i="2"/>
  <c r="AG30" i="2"/>
  <c r="AG34" i="2"/>
  <c r="AG38" i="2"/>
  <c r="AF31" i="2"/>
  <c r="AF35" i="2"/>
  <c r="AF39" i="2"/>
  <c r="AG31" i="2"/>
  <c r="AG35" i="2"/>
  <c r="AG39" i="2"/>
  <c r="AF32" i="2"/>
  <c r="AF36" i="2"/>
  <c r="AF40" i="2"/>
  <c r="AG32" i="2"/>
  <c r="AG36" i="2"/>
  <c r="AG40" i="2"/>
  <c r="AF37" i="2"/>
  <c r="AF41" i="2"/>
  <c r="AE41" i="2"/>
  <c r="O34" i="2"/>
  <c r="AD35" i="2"/>
  <c r="AB37" i="2"/>
  <c r="K38" i="2"/>
  <c r="C30" i="2"/>
  <c r="Z39" i="2"/>
  <c r="S30" i="2"/>
  <c r="X41" i="2"/>
  <c r="B31" i="2"/>
  <c r="AE34" i="2"/>
  <c r="AA38" i="2"/>
  <c r="R31" i="2"/>
  <c r="N35" i="2"/>
  <c r="J39" i="2"/>
  <c r="Q32" i="2"/>
  <c r="M36" i="2"/>
  <c r="I40" i="2"/>
  <c r="AC36" i="2"/>
  <c r="Y40" i="2"/>
  <c r="P33" i="2"/>
  <c r="L37" i="2"/>
  <c r="H41" i="2"/>
  <c r="L40" i="1"/>
  <c r="F40" i="1"/>
  <c r="P40" i="1"/>
  <c r="AC32" i="1"/>
  <c r="D40" i="1"/>
  <c r="N40" i="1"/>
  <c r="U40" i="1"/>
  <c r="AB40" i="1"/>
  <c r="E40" i="1"/>
  <c r="T40" i="1"/>
  <c r="V40" i="1"/>
  <c r="Q40" i="1"/>
  <c r="B40" i="1"/>
  <c r="J40" i="1"/>
  <c r="K30" i="2"/>
  <c r="J31" i="2"/>
  <c r="I32" i="2"/>
  <c r="H33" i="2"/>
  <c r="G34" i="2"/>
  <c r="F35" i="2"/>
  <c r="E36" i="2"/>
  <c r="D37" i="2"/>
  <c r="C38" i="2"/>
  <c r="B39" i="2"/>
  <c r="X40" i="1"/>
  <c r="R40" i="1"/>
  <c r="M30" i="2"/>
  <c r="L31" i="2"/>
  <c r="K32" i="2"/>
  <c r="J33" i="2"/>
  <c r="I34" i="2"/>
  <c r="H35" i="2"/>
  <c r="G36" i="2"/>
  <c r="F37" i="2"/>
  <c r="E38" i="2"/>
  <c r="D39" i="2"/>
  <c r="C40" i="2"/>
  <c r="B41" i="2"/>
  <c r="U30" i="2"/>
  <c r="T31" i="2"/>
  <c r="S32" i="2"/>
  <c r="R33" i="2"/>
  <c r="Q34" i="2"/>
  <c r="P35" i="2"/>
  <c r="O36" i="2"/>
  <c r="N37" i="2"/>
  <c r="M38" i="2"/>
  <c r="L39" i="2"/>
  <c r="K40" i="2"/>
  <c r="J41" i="2"/>
  <c r="AA30" i="2"/>
  <c r="Z31" i="2"/>
  <c r="Y32" i="2"/>
  <c r="X33" i="2"/>
  <c r="W34" i="2"/>
  <c r="V35" i="2"/>
  <c r="U36" i="2"/>
  <c r="T37" i="2"/>
  <c r="S38" i="2"/>
  <c r="R39" i="2"/>
  <c r="Q40" i="2"/>
  <c r="P41" i="2"/>
  <c r="AC30" i="2"/>
  <c r="AB31" i="2"/>
  <c r="AA32" i="2"/>
  <c r="Z33" i="2"/>
  <c r="Y34" i="2"/>
  <c r="X35" i="2"/>
  <c r="W36" i="2"/>
  <c r="V37" i="2"/>
  <c r="U38" i="2"/>
  <c r="T39" i="2"/>
  <c r="S40" i="2"/>
  <c r="R41" i="2"/>
  <c r="H40" i="1"/>
  <c r="Z40" i="1"/>
  <c r="E30" i="2"/>
  <c r="D31" i="2"/>
  <c r="C32" i="2"/>
  <c r="B33" i="2"/>
  <c r="AE36" i="2"/>
  <c r="AD37" i="2"/>
  <c r="AC38" i="2"/>
  <c r="AB39" i="2"/>
  <c r="AA40" i="2"/>
  <c r="Z41" i="2"/>
  <c r="O40" i="1"/>
  <c r="S40" i="1"/>
  <c r="M40" i="1"/>
  <c r="AA40" i="1"/>
  <c r="D30" i="2"/>
  <c r="L30" i="2"/>
  <c r="T30" i="2"/>
  <c r="AB30" i="2"/>
  <c r="C31" i="2"/>
  <c r="K31" i="2"/>
  <c r="S31" i="2"/>
  <c r="AA31" i="2"/>
  <c r="B32" i="2"/>
  <c r="J32" i="2"/>
  <c r="R32" i="2"/>
  <c r="Z32" i="2"/>
  <c r="I33" i="2"/>
  <c r="Q33" i="2"/>
  <c r="Y33" i="2"/>
  <c r="H34" i="2"/>
  <c r="P34" i="2"/>
  <c r="X34" i="2"/>
  <c r="G35" i="2"/>
  <c r="O35" i="2"/>
  <c r="W35" i="2"/>
  <c r="AE35" i="2"/>
  <c r="F36" i="2"/>
  <c r="N36" i="2"/>
  <c r="V36" i="2"/>
  <c r="AD36" i="2"/>
  <c r="E37" i="2"/>
  <c r="M37" i="2"/>
  <c r="U37" i="2"/>
  <c r="AC37" i="2"/>
  <c r="D38" i="2"/>
  <c r="L38" i="2"/>
  <c r="T38" i="2"/>
  <c r="AB38" i="2"/>
  <c r="C39" i="2"/>
  <c r="K39" i="2"/>
  <c r="S39" i="2"/>
  <c r="AA39" i="2"/>
  <c r="B40" i="2"/>
  <c r="J40" i="2"/>
  <c r="R40" i="2"/>
  <c r="Z40" i="2"/>
  <c r="I41" i="2"/>
  <c r="Q41" i="2"/>
  <c r="Y41" i="2"/>
  <c r="F30" i="2"/>
  <c r="N30" i="2"/>
  <c r="V30" i="2"/>
  <c r="AD30" i="2"/>
  <c r="E31" i="2"/>
  <c r="M31" i="2"/>
  <c r="U31" i="2"/>
  <c r="AC31" i="2"/>
  <c r="D32" i="2"/>
  <c r="L32" i="2"/>
  <c r="T32" i="2"/>
  <c r="AB32" i="2"/>
  <c r="C33" i="2"/>
  <c r="K33" i="2"/>
  <c r="S33" i="2"/>
  <c r="AA33" i="2"/>
  <c r="B34" i="2"/>
  <c r="J34" i="2"/>
  <c r="R34" i="2"/>
  <c r="Z34" i="2"/>
  <c r="I35" i="2"/>
  <c r="Q35" i="2"/>
  <c r="Y35" i="2"/>
  <c r="H36" i="2"/>
  <c r="P36" i="2"/>
  <c r="X36" i="2"/>
  <c r="G37" i="2"/>
  <c r="O37" i="2"/>
  <c r="W37" i="2"/>
  <c r="AE37" i="2"/>
  <c r="F38" i="2"/>
  <c r="N38" i="2"/>
  <c r="V38" i="2"/>
  <c r="AD38" i="2"/>
  <c r="E39" i="2"/>
  <c r="M39" i="2"/>
  <c r="U39" i="2"/>
  <c r="AC39" i="2"/>
  <c r="D40" i="2"/>
  <c r="L40" i="2"/>
  <c r="T40" i="2"/>
  <c r="AB40" i="2"/>
  <c r="C41" i="2"/>
  <c r="K41" i="2"/>
  <c r="S41" i="2"/>
  <c r="AA41" i="2"/>
  <c r="G30" i="2"/>
  <c r="O30" i="2"/>
  <c r="W30" i="2"/>
  <c r="AE30" i="2"/>
  <c r="F31" i="2"/>
  <c r="N31" i="2"/>
  <c r="V31" i="2"/>
  <c r="AD31" i="2"/>
  <c r="E32" i="2"/>
  <c r="M32" i="2"/>
  <c r="U32" i="2"/>
  <c r="AC32" i="2"/>
  <c r="D33" i="2"/>
  <c r="L33" i="2"/>
  <c r="T33" i="2"/>
  <c r="AB33" i="2"/>
  <c r="C34" i="2"/>
  <c r="K34" i="2"/>
  <c r="S34" i="2"/>
  <c r="AA34" i="2"/>
  <c r="B35" i="2"/>
  <c r="J35" i="2"/>
  <c r="R35" i="2"/>
  <c r="Z35" i="2"/>
  <c r="I36" i="2"/>
  <c r="Q36" i="2"/>
  <c r="Y36" i="2"/>
  <c r="H37" i="2"/>
  <c r="P37" i="2"/>
  <c r="X37" i="2"/>
  <c r="G38" i="2"/>
  <c r="O38" i="2"/>
  <c r="W38" i="2"/>
  <c r="AE38" i="2"/>
  <c r="F39" i="2"/>
  <c r="N39" i="2"/>
  <c r="V39" i="2"/>
  <c r="AD39" i="2"/>
  <c r="E40" i="2"/>
  <c r="M40" i="2"/>
  <c r="U40" i="2"/>
  <c r="AC40" i="2"/>
  <c r="D41" i="2"/>
  <c r="L41" i="2"/>
  <c r="T41" i="2"/>
  <c r="AB41" i="2"/>
  <c r="H30" i="2"/>
  <c r="P30" i="2"/>
  <c r="X30" i="2"/>
  <c r="G31" i="2"/>
  <c r="O31" i="2"/>
  <c r="W31" i="2"/>
  <c r="AE31" i="2"/>
  <c r="F32" i="2"/>
  <c r="N32" i="2"/>
  <c r="V32" i="2"/>
  <c r="AD32" i="2"/>
  <c r="E33" i="2"/>
  <c r="M33" i="2"/>
  <c r="U33" i="2"/>
  <c r="AC33" i="2"/>
  <c r="D34" i="2"/>
  <c r="L34" i="2"/>
  <c r="T34" i="2"/>
  <c r="AB34" i="2"/>
  <c r="C35" i="2"/>
  <c r="K35" i="2"/>
  <c r="S35" i="2"/>
  <c r="AA35" i="2"/>
  <c r="J36" i="2"/>
  <c r="R36" i="2"/>
  <c r="Z36" i="2"/>
  <c r="I37" i="2"/>
  <c r="Q37" i="2"/>
  <c r="Y37" i="2"/>
  <c r="H38" i="2"/>
  <c r="P38" i="2"/>
  <c r="X38" i="2"/>
  <c r="G39" i="2"/>
  <c r="O39" i="2"/>
  <c r="W39" i="2"/>
  <c r="AE39" i="2"/>
  <c r="F40" i="2"/>
  <c r="N40" i="2"/>
  <c r="V40" i="2"/>
  <c r="AD40" i="2"/>
  <c r="E41" i="2"/>
  <c r="M41" i="2"/>
  <c r="U41" i="2"/>
  <c r="AC41" i="2"/>
  <c r="I30" i="2"/>
  <c r="Q30" i="2"/>
  <c r="Y30" i="2"/>
  <c r="H31" i="2"/>
  <c r="P31" i="2"/>
  <c r="X31" i="2"/>
  <c r="G32" i="2"/>
  <c r="O32" i="2"/>
  <c r="W32" i="2"/>
  <c r="AE32" i="2"/>
  <c r="F33" i="2"/>
  <c r="N33" i="2"/>
  <c r="V33" i="2"/>
  <c r="AD33" i="2"/>
  <c r="E34" i="2"/>
  <c r="M34" i="2"/>
  <c r="U34" i="2"/>
  <c r="AC34" i="2"/>
  <c r="D35" i="2"/>
  <c r="L35" i="2"/>
  <c r="T35" i="2"/>
  <c r="AB35" i="2"/>
  <c r="C36" i="2"/>
  <c r="K36" i="2"/>
  <c r="S36" i="2"/>
  <c r="AA36" i="2"/>
  <c r="B37" i="2"/>
  <c r="J37" i="2"/>
  <c r="R37" i="2"/>
  <c r="Z37" i="2"/>
  <c r="I38" i="2"/>
  <c r="Q38" i="2"/>
  <c r="Y38" i="2"/>
  <c r="H39" i="2"/>
  <c r="P39" i="2"/>
  <c r="X39" i="2"/>
  <c r="G40" i="2"/>
  <c r="O40" i="2"/>
  <c r="W40" i="2"/>
  <c r="AE40" i="2"/>
  <c r="F41" i="2"/>
  <c r="N41" i="2"/>
  <c r="V41" i="2"/>
  <c r="AD41" i="2"/>
  <c r="J30" i="2"/>
  <c r="R30" i="2"/>
  <c r="Z30" i="2"/>
  <c r="I31" i="2"/>
  <c r="Q31" i="2"/>
  <c r="Y31" i="2"/>
  <c r="H32" i="2"/>
  <c r="P32" i="2"/>
  <c r="X32" i="2"/>
  <c r="G33" i="2"/>
  <c r="O33" i="2"/>
  <c r="W33" i="2"/>
  <c r="AE33" i="2"/>
  <c r="F34" i="2"/>
  <c r="N34" i="2"/>
  <c r="V34" i="2"/>
  <c r="AD34" i="2"/>
  <c r="E35" i="2"/>
  <c r="M35" i="2"/>
  <c r="U35" i="2"/>
  <c r="AC35" i="2"/>
  <c r="D36" i="2"/>
  <c r="L36" i="2"/>
  <c r="T36" i="2"/>
  <c r="AB36" i="2"/>
  <c r="C37" i="2"/>
  <c r="K37" i="2"/>
  <c r="S37" i="2"/>
  <c r="AA37" i="2"/>
  <c r="B38" i="2"/>
  <c r="J38" i="2"/>
  <c r="R38" i="2"/>
  <c r="Z38" i="2"/>
  <c r="I39" i="2"/>
  <c r="Q39" i="2"/>
  <c r="Y39" i="2"/>
  <c r="H40" i="2"/>
  <c r="P40" i="2"/>
  <c r="X40" i="2"/>
  <c r="G41" i="2"/>
  <c r="O41" i="2"/>
  <c r="W41" i="2"/>
  <c r="AC29" i="1"/>
  <c r="AC33" i="1"/>
  <c r="AC37" i="1"/>
  <c r="G40" i="1"/>
  <c r="W40" i="1"/>
  <c r="I40" i="1"/>
  <c r="Y40" i="1"/>
  <c r="C40" i="1"/>
  <c r="K40" i="1"/>
  <c r="AC36" i="1"/>
  <c r="AC34" i="1"/>
  <c r="AC35" i="1"/>
  <c r="AC28" i="1"/>
  <c r="AC30" i="1"/>
  <c r="AC38" i="1"/>
  <c r="AC31" i="1"/>
  <c r="AC39" i="1"/>
  <c r="AC40" i="1" l="1"/>
  <c r="AH41" i="2"/>
  <c r="AH30" i="2"/>
  <c r="AF42" i="2"/>
  <c r="AG42" i="2"/>
  <c r="AH39" i="2"/>
  <c r="AH34" i="2"/>
  <c r="AH33" i="2"/>
  <c r="AH31" i="2"/>
  <c r="AH35" i="2"/>
  <c r="AH40" i="2"/>
  <c r="AH38" i="2"/>
  <c r="AH32" i="2"/>
  <c r="AH37" i="2"/>
  <c r="AH36" i="2"/>
  <c r="S42" i="2"/>
  <c r="U42" i="2"/>
  <c r="W42" i="2"/>
  <c r="Y42" i="2"/>
  <c r="G42" i="2"/>
  <c r="Q42" i="2"/>
  <c r="V42" i="2"/>
  <c r="L42" i="2"/>
  <c r="AB42" i="2"/>
  <c r="X42" i="2"/>
  <c r="AD42" i="2"/>
  <c r="O42" i="2"/>
  <c r="K42" i="2"/>
  <c r="J42" i="2"/>
  <c r="N42" i="2"/>
  <c r="Z42" i="2"/>
  <c r="T42" i="2"/>
  <c r="B42" i="2"/>
  <c r="I42" i="2"/>
  <c r="P42" i="2"/>
  <c r="R42" i="2"/>
  <c r="AC42" i="2"/>
  <c r="D42" i="2"/>
  <c r="F42" i="2"/>
  <c r="H42" i="2"/>
  <c r="AE42" i="2"/>
  <c r="M42" i="2"/>
  <c r="C42" i="2"/>
  <c r="E42" i="2"/>
  <c r="AA42" i="2"/>
  <c r="AD19" i="2"/>
  <c r="AH42" i="2" l="1"/>
  <c r="AA19" i="2"/>
  <c r="AB19" i="2"/>
  <c r="AC19" i="2"/>
  <c r="AE19" i="2"/>
  <c r="AC8" i="1" l="1"/>
  <c r="AC9" i="1"/>
  <c r="AC10" i="1"/>
  <c r="AC11" i="1"/>
  <c r="AC12" i="1"/>
  <c r="AC13" i="1"/>
  <c r="AC14" i="1"/>
  <c r="AC15" i="1"/>
  <c r="AC16" i="1"/>
  <c r="AC17" i="1"/>
  <c r="AC18" i="1"/>
  <c r="AC7" i="1"/>
  <c r="Z19" i="2" l="1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B19" i="2"/>
  <c r="AC19" i="1"/>
  <c r="AE20" i="1" s="1"/>
  <c r="AB19" i="1" l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G19" i="1"/>
  <c r="F19" i="1"/>
  <c r="E19" i="1"/>
  <c r="D19" i="1"/>
  <c r="C19" i="1"/>
  <c r="B19" i="1"/>
</calcChain>
</file>

<file path=xl/sharedStrings.xml><?xml version="1.0" encoding="utf-8"?>
<sst xmlns="http://schemas.openxmlformats.org/spreadsheetml/2006/main" count="75" uniqueCount="22">
  <si>
    <t>Ministerio de Hacienda</t>
  </si>
  <si>
    <t>En Millones de Colones</t>
  </si>
  <si>
    <t>Mes</t>
  </si>
  <si>
    <t>Total general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</si>
  <si>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</si>
  <si>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</si>
  <si>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</si>
  <si>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</si>
  <si>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</si>
  <si>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</si>
  <si>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</si>
  <si>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</si>
  <si>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</si>
  <si>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</si>
  <si>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</si>
  <si>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</si>
  <si>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En Millones de Dólares</t>
  </si>
  <si>
    <t xml:space="preserve">Nota:  </t>
  </si>
  <si>
    <t>1/  Los datos en negativo corresponden a una prima de mayor monto que los cupones que corresponden pagar en el mes específico.</t>
  </si>
  <si>
    <t>Perfil de Vencimientos Intereses Deuda Interna del Gobierno Central</t>
  </si>
  <si>
    <t>Perfil de Vencimientos Intereses Deuda Externa del Gobierno Central</t>
  </si>
  <si>
    <t>Al 31 Julio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</si>
</sst>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dd/mm/yyyy;@"/>
    <numFmt numFmtId="166" formatCode="#,##0.00_ ;[Red]\-#,##0.00\ "/>
    <numFmt numFmtId="167" formatCode="#,##0.00_ ;\-#,##0.00\ "/>
  </numFmts>
  <fonts count="8" x14ac:knownFonts="1">
    <font>
      <sz val="10"/>
      <name val="Arial"/>
      <family val="2"/>
    </font>
    <font>
      <sz val="10"/>
      <name val="Arial"/>
      <family val="2"/>
    </font>
    <font>
      <b/>
      <sz val="11"/>
      <name val="HendersonSansW00-BasicLight"/>
    </font>
    <font>
      <sz val="11"/>
      <name val="HendersonSansW00-BasicLight"/>
    </font>
    <font>
      <sz val="11"/>
      <color theme="0"/>
      <name val="HendersonSansW00-BasicLight"/>
    </font>
    <font>
      <b/>
      <sz val="12"/>
      <name val="HendersonSansW00-BasicBold"/>
    </font>
    <font>
      <sz val="12"/>
      <name val="HendersonSansW00-BasicBold"/>
    </font>
    <font>
      <sz val="12"/>
      <color theme="0"/>
      <name val="HendersonSansW00-BasicBold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/>
    <xf numFmtId="164" fontId="3" fillId="0" borderId="0" xfId="1" applyFo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165" fontId="3" fillId="0" borderId="0" xfId="0" applyNumberFormat="1" applyFont="1" applyAlignment="1">
      <alignment horizontal="left"/>
    </xf>
    <xf numFmtId="4" fontId="3" fillId="0" borderId="0" xfId="0" applyNumberFormat="1" applyFont="1"/>
    <xf numFmtId="165" fontId="2" fillId="0" borderId="1" xfId="0" applyNumberFormat="1" applyFont="1" applyBorder="1" applyAlignment="1">
      <alignment horizontal="left"/>
    </xf>
    <xf numFmtId="4" fontId="2" fillId="0" borderId="1" xfId="0" applyNumberFormat="1" applyFont="1" applyBorder="1"/>
    <xf numFmtId="4" fontId="2" fillId="0" borderId="0" xfId="0" applyNumberFormat="1" applyFont="1"/>
    <xf numFmtId="167" fontId="3" fillId="0" borderId="0" xfId="0" applyNumberFormat="1" applyFont="1"/>
    <xf numFmtId="0" fontId="6" fillId="0" borderId="0" xfId="0" applyFont="1"/>
    <xf numFmtId="0" fontId="7" fillId="0" borderId="0" xfId="0" applyFont="1"/>
    <xf numFmtId="167" fontId="2" fillId="0" borderId="1" xfId="0" applyNumberFormat="1" applyFont="1" applyBorder="1"/>
    <xf numFmtId="166" fontId="3" fillId="0" borderId="0" xfId="0" applyNumberFormat="1" applyFont="1"/>
    <xf numFmtId="164" fontId="6" fillId="0" borderId="0" xfId="1" applyFont="1"/>
    <xf numFmtId="0" fontId="5" fillId="0" borderId="0" xfId="0" applyFont="1"/>
    <xf numFmtId="4" fontId="4" fillId="2" borderId="0" xfId="0" applyNumberFormat="1" applyFont="1" applyFill="1"/>
    <xf numFmtId="164" fontId="3" fillId="0" borderId="0" xfId="0" applyNumberFormat="1" applyFont="1"/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0</xdr:row>
      <xdr:rowOff>119743</xdr:rowOff>
    </xdr:from>
    <xdr:to>
      <xdr:col>3</xdr:col>
      <xdr:colOff>838090</xdr:colOff>
      <xdr:row>3</xdr:row>
      <xdr:rowOff>204933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CC59776-5712-79E1-329C-0783B89627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6994" y="119743"/>
          <a:ext cx="3758182" cy="738333"/>
        </a:xfrm>
        <a:prstGeom prst="rect">
          <a:avLst/>
        </a:prstGeom>
      </xdr:spPr>
    </xdr:pic>
    <xdr:clientData/>
  </xdr:twoCellAnchor>
  <xdr:twoCellAnchor editAs="oneCell">
    <xdr:from>
      <xdr:col>0</xdr:col>
      <xdr:colOff>870858</xdr:colOff>
      <xdr:row>20</xdr:row>
      <xdr:rowOff>111578</xdr:rowOff>
    </xdr:from>
    <xdr:to>
      <xdr:col>3</xdr:col>
      <xdr:colOff>731954</xdr:colOff>
      <xdr:row>24</xdr:row>
      <xdr:rowOff>2186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8A98458-94B1-1DA9-EBD8-380EC673E0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0858" y="4117521"/>
          <a:ext cx="3758182" cy="7396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</xdr:colOff>
      <xdr:row>0</xdr:row>
      <xdr:rowOff>100693</xdr:rowOff>
    </xdr:from>
    <xdr:to>
      <xdr:col>3</xdr:col>
      <xdr:colOff>1035504</xdr:colOff>
      <xdr:row>3</xdr:row>
      <xdr:rowOff>185057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1155D35-5728-1A88-58F4-5CD8AFD247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2025" y="100693"/>
          <a:ext cx="3752850" cy="737507"/>
        </a:xfrm>
        <a:prstGeom prst="rect">
          <a:avLst/>
        </a:prstGeom>
      </xdr:spPr>
    </xdr:pic>
    <xdr:clientData/>
  </xdr:twoCellAnchor>
  <xdr:twoCellAnchor editAs="oneCell">
    <xdr:from>
      <xdr:col>0</xdr:col>
      <xdr:colOff>866775</xdr:colOff>
      <xdr:row>23</xdr:row>
      <xdr:rowOff>66675</xdr:rowOff>
    </xdr:from>
    <xdr:to>
      <xdr:col>3</xdr:col>
      <xdr:colOff>942865</xdr:colOff>
      <xdr:row>26</xdr:row>
      <xdr:rowOff>153226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1917C48-374F-66A6-7355-EC143DB4AF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6775" y="4591050"/>
          <a:ext cx="3755461" cy="743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BBEBA-D8F5-49A7-A8D2-58FC14526E40}">
  <dimension ref="A1:AG43"/>
  <sheetViews>
    <sheetView showGridLines="0" topLeftCell="X12" zoomScale="70" zoomScaleNormal="70" workbookViewId="0">
      <selection activeCell="B26" sqref="B26"/>
    </sheetView>
  </sheetViews>
  <sheetFormatPr baseColWidth="10" defaultRowHeight="15" x14ac:dyDescent="0.35"/>
  <cols>
    <col min="1" max="1" width="13.88671875" style="1" bestFit="1" customWidth="1"/>
    <col min="2" max="3" width="21.44140625" style="1" bestFit="1" customWidth="1"/>
    <col min="4" max="4" width="20.33203125" style="1" bestFit="1" customWidth="1"/>
    <col min="5" max="5" width="21.21875" style="1" bestFit="1" customWidth="1"/>
    <col min="6" max="6" width="19.6640625" style="1" bestFit="1" customWidth="1"/>
    <col min="7" max="7" width="19.88671875" style="1" bestFit="1" customWidth="1"/>
    <col min="8" max="8" width="18.88671875" style="1" bestFit="1" customWidth="1"/>
    <col min="9" max="9" width="19.21875" style="1" bestFit="1" customWidth="1"/>
    <col min="10" max="10" width="19.77734375" style="1" bestFit="1" customWidth="1"/>
    <col min="11" max="11" width="19.33203125" style="1" bestFit="1" customWidth="1"/>
    <col min="12" max="12" width="18.44140625" style="1" bestFit="1" customWidth="1"/>
    <col min="13" max="13" width="19.77734375" style="1" bestFit="1" customWidth="1"/>
    <col min="14" max="14" width="19.5546875" style="1" bestFit="1" customWidth="1"/>
    <col min="15" max="15" width="18.109375" style="1" bestFit="1" customWidth="1"/>
    <col min="16" max="16" width="18.5546875" style="1" bestFit="1" customWidth="1"/>
    <col min="17" max="17" width="18.44140625" style="1" bestFit="1" customWidth="1"/>
    <col min="18" max="18" width="18.21875" style="1" bestFit="1" customWidth="1"/>
    <col min="19" max="19" width="18.33203125" style="1" bestFit="1" customWidth="1"/>
    <col min="20" max="20" width="18" style="1" bestFit="1" customWidth="1"/>
    <col min="21" max="21" width="18.109375" style="1" bestFit="1" customWidth="1"/>
    <col min="22" max="22" width="18" style="1" bestFit="1" customWidth="1"/>
    <col min="23" max="24" width="17.88671875" style="1" bestFit="1" customWidth="1"/>
    <col min="25" max="25" width="16.88671875" style="1" bestFit="1" customWidth="1"/>
    <col min="26" max="26" width="17.44140625" style="1" bestFit="1" customWidth="1"/>
    <col min="27" max="27" width="16.33203125" style="1" bestFit="1" customWidth="1"/>
    <col min="28" max="28" width="15.21875" style="1" bestFit="1" customWidth="1"/>
    <col min="29" max="30" width="23.44140625" style="1" bestFit="1" customWidth="1"/>
    <col min="31" max="31" width="23.21875" style="1" bestFit="1" customWidth="1"/>
    <col min="32" max="32" width="14.44140625" style="1" customWidth="1"/>
    <col min="33" max="33" width="13.21875" style="1" bestFit="1" customWidth="1"/>
    <col min="34" max="34" width="20.21875" style="1" bestFit="1" customWidth="1"/>
    <col min="35" max="16384" width="11.5546875" style="1"/>
  </cols>
  <sheetData>
    <row r="1" spans="1:33" ht="17.399999999999999" x14ac:dyDescent="0.4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6"/>
      <c r="AG1" s="16"/>
    </row>
    <row r="2" spans="1:33" ht="17.399999999999999" x14ac:dyDescent="0.45">
      <c r="A2" s="19" t="s">
        <v>19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6"/>
      <c r="AG2" s="16"/>
    </row>
    <row r="3" spans="1:33" ht="17.399999999999999" x14ac:dyDescent="0.4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6"/>
      <c r="AG3" s="16"/>
    </row>
    <row r="4" spans="1:33" ht="17.399999999999999" x14ac:dyDescent="0.45">
      <c r="A4" s="19" t="s">
        <v>21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6"/>
      <c r="AG4" s="16"/>
    </row>
    <row r="5" spans="1:33" x14ac:dyDescent="0.35">
      <c r="A5" s="2"/>
    </row>
    <row r="6" spans="1:33" x14ac:dyDescent="0.35">
      <c r="A6" s="3" t="s">
        <v>2</v>
      </c>
      <c r="B6" s="4">
        <v>2025</v>
      </c>
      <c r="C6" s="4">
        <v>2026</v>
      </c>
      <c r="D6" s="4">
        <v>2027</v>
      </c>
      <c r="E6" s="4">
        <v>2028</v>
      </c>
      <c r="F6" s="4">
        <v>2029</v>
      </c>
      <c r="G6" s="4">
        <v>2030</v>
      </c>
      <c r="H6" s="4">
        <v>2031</v>
      </c>
      <c r="I6" s="4">
        <v>2032</v>
      </c>
      <c r="J6" s="4">
        <v>2033</v>
      </c>
      <c r="K6" s="4">
        <v>2034</v>
      </c>
      <c r="L6" s="4">
        <v>2035</v>
      </c>
      <c r="M6" s="4">
        <v>2036</v>
      </c>
      <c r="N6" s="4">
        <v>2037</v>
      </c>
      <c r="O6" s="4">
        <v>2038</v>
      </c>
      <c r="P6" s="4">
        <v>2039</v>
      </c>
      <c r="Q6" s="4">
        <v>2040</v>
      </c>
      <c r="R6" s="4">
        <v>2041</v>
      </c>
      <c r="S6" s="4">
        <v>2042</v>
      </c>
      <c r="T6" s="4">
        <v>2043</v>
      </c>
      <c r="U6" s="4">
        <v>2044</v>
      </c>
      <c r="V6" s="4">
        <v>2045</v>
      </c>
      <c r="W6" s="4">
        <v>2046</v>
      </c>
      <c r="X6" s="4">
        <v>2047</v>
      </c>
      <c r="Y6" s="4">
        <v>2048</v>
      </c>
      <c r="Z6" s="4">
        <v>2049</v>
      </c>
      <c r="AA6" s="4">
        <v>2050</v>
      </c>
      <c r="AB6" s="4">
        <v>2051</v>
      </c>
      <c r="AC6" s="4" t="s">
        <v>3</v>
      </c>
    </row>
    <row r="7" spans="1:33" x14ac:dyDescent="0.35">
      <c r="A7" s="5" t="s">
        <v>4</v>
      </c>
      <c r="B7" s="2">
        <v>0</v>
      </c>
      <c r="C7" s="2">
        <v>113141.26653977373</v>
      </c>
      <c r="D7" s="2">
        <v>123092.64619269369</v>
      </c>
      <c r="E7" s="2">
        <v>143760.56276768929</v>
      </c>
      <c r="F7" s="2">
        <v>98397.763788015494</v>
      </c>
      <c r="G7" s="2">
        <v>92263.441102128665</v>
      </c>
      <c r="H7" s="2">
        <v>89936.571576104543</v>
      </c>
      <c r="I7" s="2">
        <v>86049.051589097769</v>
      </c>
      <c r="J7" s="2">
        <v>82270.547719826747</v>
      </c>
      <c r="K7" s="2">
        <v>74485.965006001876</v>
      </c>
      <c r="L7" s="2">
        <v>70529.412470632175</v>
      </c>
      <c r="M7" s="2">
        <v>70527.303204941432</v>
      </c>
      <c r="N7" s="2">
        <v>69399.627259876012</v>
      </c>
      <c r="O7" s="2">
        <v>69398.89074232601</v>
      </c>
      <c r="P7" s="2">
        <v>69398.741405755994</v>
      </c>
      <c r="Q7" s="2">
        <v>128309.94662302508</v>
      </c>
      <c r="R7" s="2">
        <v>44290.012447617228</v>
      </c>
      <c r="S7" s="2">
        <v>44289.86311104722</v>
      </c>
      <c r="T7" s="2">
        <v>44289.713774477226</v>
      </c>
      <c r="U7" s="2">
        <v>31519.604399764899</v>
      </c>
      <c r="V7" s="2">
        <v>31519.455063194902</v>
      </c>
      <c r="W7" s="2">
        <v>20948.408452296102</v>
      </c>
      <c r="X7" s="2">
        <v>9556.6531062751983</v>
      </c>
      <c r="Y7" s="2">
        <v>9556.6531062751983</v>
      </c>
      <c r="Z7" s="2">
        <v>9556.6531062751983</v>
      </c>
      <c r="AA7" s="2">
        <v>0</v>
      </c>
      <c r="AB7" s="2">
        <v>0</v>
      </c>
      <c r="AC7" s="6">
        <f t="shared" ref="AC7:AC18" si="0">SUM(B7:AB7)</f>
        <v>1626488.7545551118</v>
      </c>
    </row>
    <row r="8" spans="1:33" x14ac:dyDescent="0.35">
      <c r="A8" s="5" t="s">
        <v>5</v>
      </c>
      <c r="B8" s="2">
        <v>0</v>
      </c>
      <c r="C8" s="2">
        <v>269222.04358197021</v>
      </c>
      <c r="D8" s="2">
        <v>205084.97853284999</v>
      </c>
      <c r="E8" s="2">
        <v>190557.60897318294</v>
      </c>
      <c r="F8" s="2">
        <v>160772.25914698924</v>
      </c>
      <c r="G8" s="2">
        <v>117393.78995003196</v>
      </c>
      <c r="H8" s="2">
        <v>107419.25445032569</v>
      </c>
      <c r="I8" s="2">
        <v>94997.201465899969</v>
      </c>
      <c r="J8" s="2">
        <v>72213.650673510143</v>
      </c>
      <c r="K8" s="2">
        <v>41067.127424332852</v>
      </c>
      <c r="L8" s="2">
        <v>49114.420850524628</v>
      </c>
      <c r="M8" s="2">
        <v>-258.65869804336489</v>
      </c>
      <c r="N8" s="2">
        <v>19.948392547349997</v>
      </c>
      <c r="O8" s="2">
        <v>18.112064774189996</v>
      </c>
      <c r="P8" s="2">
        <v>5.6605375112499994</v>
      </c>
      <c r="Q8" s="2">
        <v>1.99893741414</v>
      </c>
      <c r="R8" s="2">
        <v>0.59734629000000006</v>
      </c>
      <c r="S8" s="2">
        <v>0.44800971999999994</v>
      </c>
      <c r="T8" s="2">
        <v>0.29867315</v>
      </c>
      <c r="U8" s="2">
        <v>0.14933658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6">
        <f t="shared" si="0"/>
        <v>1307630.8896495611</v>
      </c>
    </row>
    <row r="9" spans="1:33" x14ac:dyDescent="0.35">
      <c r="A9" s="5" t="s">
        <v>6</v>
      </c>
      <c r="B9" s="2">
        <v>0</v>
      </c>
      <c r="C9" s="2">
        <v>146396.78527097436</v>
      </c>
      <c r="D9" s="2">
        <v>129447.30709888904</v>
      </c>
      <c r="E9" s="2">
        <v>127842.45252203308</v>
      </c>
      <c r="F9" s="2">
        <v>108621.50258031137</v>
      </c>
      <c r="G9" s="2">
        <v>82304.710769675658</v>
      </c>
      <c r="H9" s="2">
        <v>63211.294744353116</v>
      </c>
      <c r="I9" s="2">
        <v>42336.858603067056</v>
      </c>
      <c r="J9" s="2">
        <v>29874.418983000367</v>
      </c>
      <c r="K9" s="2">
        <v>25218.487858214066</v>
      </c>
      <c r="L9" s="2">
        <v>28058.455475973158</v>
      </c>
      <c r="M9" s="2">
        <v>10772.198072071926</v>
      </c>
      <c r="N9" s="2">
        <v>8958.5845403937637</v>
      </c>
      <c r="O9" s="2">
        <v>5684.7543745365501</v>
      </c>
      <c r="P9" s="2">
        <v>5671.2075320220902</v>
      </c>
      <c r="Q9" s="2">
        <v>5669.09023815</v>
      </c>
      <c r="R9" s="2">
        <v>6268.2074565699995</v>
      </c>
      <c r="S9" s="2">
        <v>0.43556499999999998</v>
      </c>
      <c r="T9" s="2">
        <v>0.28622842999999998</v>
      </c>
      <c r="U9" s="2">
        <v>0.13689185999999998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6">
        <f t="shared" si="0"/>
        <v>826337.17480552569</v>
      </c>
    </row>
    <row r="10" spans="1:33" x14ac:dyDescent="0.35">
      <c r="A10" s="5" t="s">
        <v>7</v>
      </c>
      <c r="B10" s="2">
        <v>0</v>
      </c>
      <c r="C10" s="2">
        <v>99433.785039764422</v>
      </c>
      <c r="D10" s="2">
        <v>100276.37353506085</v>
      </c>
      <c r="E10" s="2">
        <v>97993.272410269579</v>
      </c>
      <c r="F10" s="2">
        <v>83734.395088672536</v>
      </c>
      <c r="G10" s="2">
        <v>56527.21041617007</v>
      </c>
      <c r="H10" s="2">
        <v>56223.907300984916</v>
      </c>
      <c r="I10" s="2">
        <v>49184.938317434673</v>
      </c>
      <c r="J10" s="2">
        <v>47374.965586967643</v>
      </c>
      <c r="K10" s="2">
        <v>44745.584928698976</v>
      </c>
      <c r="L10" s="2">
        <v>38672.120247928862</v>
      </c>
      <c r="M10" s="2">
        <v>36892.1777224295</v>
      </c>
      <c r="N10" s="2">
        <v>36824.358055926568</v>
      </c>
      <c r="O10" s="2">
        <v>36823.282886798261</v>
      </c>
      <c r="P10" s="2">
        <v>35246.140572008968</v>
      </c>
      <c r="Q10" s="2">
        <v>15560.99195565771</v>
      </c>
      <c r="R10" s="2">
        <v>15560.658456860001</v>
      </c>
      <c r="S10" s="2">
        <v>15560.50912029</v>
      </c>
      <c r="T10" s="2">
        <v>15560.35978372</v>
      </c>
      <c r="U10" s="2">
        <v>70087.915392169976</v>
      </c>
      <c r="V10" s="2">
        <v>4275.0235000000002</v>
      </c>
      <c r="W10" s="2">
        <v>4275.0235000000002</v>
      </c>
      <c r="X10" s="2">
        <v>6691.4480099900002</v>
      </c>
      <c r="Y10" s="2">
        <v>3807.0264999999999</v>
      </c>
      <c r="Z10" s="2">
        <v>3807.0264999999999</v>
      </c>
      <c r="AA10" s="2">
        <v>19415.644800009999</v>
      </c>
      <c r="AB10" s="2">
        <v>852.05799999999999</v>
      </c>
      <c r="AC10" s="6">
        <f t="shared" si="0"/>
        <v>995406.19762781356</v>
      </c>
    </row>
    <row r="11" spans="1:33" x14ac:dyDescent="0.35">
      <c r="A11" s="5" t="s">
        <v>8</v>
      </c>
      <c r="B11" s="2">
        <v>0</v>
      </c>
      <c r="C11" s="2">
        <v>82659.772383246076</v>
      </c>
      <c r="D11" s="2">
        <v>72357.885740325844</v>
      </c>
      <c r="E11" s="2">
        <v>58768.850034169467</v>
      </c>
      <c r="F11" s="2">
        <v>67921.887614327032</v>
      </c>
      <c r="G11" s="2">
        <v>50635.928765314624</v>
      </c>
      <c r="H11" s="2">
        <v>50745.125021146232</v>
      </c>
      <c r="I11" s="2">
        <v>41388.048568855113</v>
      </c>
      <c r="J11" s="2">
        <v>47836.391650437137</v>
      </c>
      <c r="K11" s="2">
        <v>19000.534327624686</v>
      </c>
      <c r="L11" s="2">
        <v>8361.4069883554093</v>
      </c>
      <c r="M11" s="2">
        <v>8358.8219238422698</v>
      </c>
      <c r="N11" s="2">
        <v>2878.1695759800791</v>
      </c>
      <c r="O11" s="2">
        <v>2625.2375105165402</v>
      </c>
      <c r="P11" s="2">
        <v>2625.0881739465399</v>
      </c>
      <c r="Q11" s="2">
        <v>2622.6636730599994</v>
      </c>
      <c r="R11" s="2">
        <v>2622.5143364899996</v>
      </c>
      <c r="S11" s="2">
        <v>2622.3649999099998</v>
      </c>
      <c r="T11" s="2">
        <v>2622.2156633399995</v>
      </c>
      <c r="U11" s="2">
        <v>2622.0663267699993</v>
      </c>
      <c r="V11" s="2">
        <v>2621.9543243399994</v>
      </c>
      <c r="W11" s="2">
        <v>2621.9543243399994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6">
        <f t="shared" si="0"/>
        <v>534518.88192633702</v>
      </c>
    </row>
    <row r="12" spans="1:33" x14ac:dyDescent="0.35">
      <c r="A12" s="5" t="s">
        <v>9</v>
      </c>
      <c r="B12" s="2">
        <v>0</v>
      </c>
      <c r="C12" s="2">
        <v>162770.28995971751</v>
      </c>
      <c r="D12" s="2">
        <v>150730.34303450136</v>
      </c>
      <c r="E12" s="2">
        <v>159443.09983105134</v>
      </c>
      <c r="F12" s="2">
        <v>148920.27943079206</v>
      </c>
      <c r="G12" s="2">
        <v>186058.62751976532</v>
      </c>
      <c r="H12" s="2">
        <v>115546.94209356369</v>
      </c>
      <c r="I12" s="2">
        <v>63692.052289726955</v>
      </c>
      <c r="J12" s="2">
        <v>52147.657724253811</v>
      </c>
      <c r="K12" s="2">
        <v>41629.091102006008</v>
      </c>
      <c r="L12" s="2">
        <v>32644.562608734053</v>
      </c>
      <c r="M12" s="2">
        <v>14601.090770827845</v>
      </c>
      <c r="N12" s="2">
        <v>4010.8827484418894</v>
      </c>
      <c r="O12" s="2">
        <v>4008.3649060271491</v>
      </c>
      <c r="P12" s="2">
        <v>3994.7354937083305</v>
      </c>
      <c r="Q12" s="2">
        <v>3993.1313251460897</v>
      </c>
      <c r="R12" s="2">
        <v>3990.2810674299999</v>
      </c>
      <c r="S12" s="2">
        <v>3990.1317308600001</v>
      </c>
      <c r="T12" s="2">
        <v>3989.9823942899998</v>
      </c>
      <c r="U12" s="2">
        <v>3989.8330577199999</v>
      </c>
      <c r="V12" s="2">
        <v>3989.7334999999998</v>
      </c>
      <c r="W12" s="2">
        <v>480.16352499999999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6">
        <f t="shared" si="0"/>
        <v>1164621.2761135637</v>
      </c>
    </row>
    <row r="13" spans="1:33" x14ac:dyDescent="0.35">
      <c r="A13" s="5" t="s">
        <v>10</v>
      </c>
      <c r="B13" s="2">
        <v>0</v>
      </c>
      <c r="C13" s="2">
        <v>149128.73459408959</v>
      </c>
      <c r="D13" s="2">
        <v>122425.72938637594</v>
      </c>
      <c r="E13" s="2">
        <v>98421.65028197247</v>
      </c>
      <c r="F13" s="2">
        <v>92273.914545627849</v>
      </c>
      <c r="G13" s="2">
        <v>90138.377789803388</v>
      </c>
      <c r="H13" s="2">
        <v>99152.330219697149</v>
      </c>
      <c r="I13" s="2">
        <v>85486.25240655645</v>
      </c>
      <c r="J13" s="2">
        <v>88622.87082411359</v>
      </c>
      <c r="K13" s="2">
        <v>70529.842454281752</v>
      </c>
      <c r="L13" s="2">
        <v>70527.377873221441</v>
      </c>
      <c r="M13" s="2">
        <v>67882.31676061562</v>
      </c>
      <c r="N13" s="2">
        <v>69399.55259158602</v>
      </c>
      <c r="O13" s="2">
        <v>69398.816074035989</v>
      </c>
      <c r="P13" s="2">
        <v>69398.666737466003</v>
      </c>
      <c r="Q13" s="2">
        <v>44291.468600896013</v>
      </c>
      <c r="R13" s="2">
        <v>44289.937779337226</v>
      </c>
      <c r="S13" s="2">
        <v>44289.788442767218</v>
      </c>
      <c r="T13" s="2">
        <v>95829.790936587931</v>
      </c>
      <c r="U13" s="2">
        <v>31519.5297314749</v>
      </c>
      <c r="V13" s="2">
        <v>69215.953438572615</v>
      </c>
      <c r="W13" s="2">
        <v>42956.540585961899</v>
      </c>
      <c r="X13" s="2">
        <v>9556.6531062751983</v>
      </c>
      <c r="Y13" s="2">
        <v>9556.6531062751983</v>
      </c>
      <c r="Z13" s="2">
        <v>29000.868227619027</v>
      </c>
      <c r="AA13" s="2">
        <v>0</v>
      </c>
      <c r="AB13" s="2">
        <v>0</v>
      </c>
      <c r="AC13" s="6">
        <f t="shared" si="0"/>
        <v>1663293.6164952104</v>
      </c>
    </row>
    <row r="14" spans="1:33" x14ac:dyDescent="0.35">
      <c r="A14" s="5" t="s">
        <v>11</v>
      </c>
      <c r="B14" s="2">
        <v>259069.56148331976</v>
      </c>
      <c r="C14" s="2">
        <v>236424.12229584856</v>
      </c>
      <c r="D14" s="2">
        <v>234344.19815484498</v>
      </c>
      <c r="E14" s="2">
        <v>195933.48367594308</v>
      </c>
      <c r="F14" s="2">
        <v>134862.64552179642</v>
      </c>
      <c r="G14" s="2">
        <v>111683.91845353745</v>
      </c>
      <c r="H14" s="2">
        <v>110651.43584410788</v>
      </c>
      <c r="I14" s="2">
        <v>66442.564175794469</v>
      </c>
      <c r="J14" s="2">
        <v>72199.680527895864</v>
      </c>
      <c r="K14" s="2">
        <v>49116.736778481485</v>
      </c>
      <c r="L14" s="2">
        <v>56548.627820816502</v>
      </c>
      <c r="M14" s="2">
        <v>21.145315547279996</v>
      </c>
      <c r="N14" s="2">
        <v>19.873724267349996</v>
      </c>
      <c r="O14" s="2">
        <v>5.7352058012499993</v>
      </c>
      <c r="P14" s="2">
        <v>3.5590824692499998</v>
      </c>
      <c r="Q14" s="2">
        <v>0.67201456999999998</v>
      </c>
      <c r="R14" s="2">
        <v>0.52267799999999998</v>
      </c>
      <c r="S14" s="2">
        <v>0.37334142999999997</v>
      </c>
      <c r="T14" s="2">
        <v>0.22400485999999997</v>
      </c>
      <c r="U14" s="2">
        <v>7.4668289999999998E-2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6">
        <f t="shared" si="0"/>
        <v>1527329.1547676215</v>
      </c>
    </row>
    <row r="15" spans="1:33" x14ac:dyDescent="0.35">
      <c r="A15" s="5" t="s">
        <v>12</v>
      </c>
      <c r="B15" s="2">
        <v>135189.90056384075</v>
      </c>
      <c r="C15" s="2">
        <v>161755.07825878018</v>
      </c>
      <c r="D15" s="2">
        <v>122710.18179813355</v>
      </c>
      <c r="E15" s="2">
        <v>108674.64410981907</v>
      </c>
      <c r="F15" s="2">
        <v>110961.15367917305</v>
      </c>
      <c r="G15" s="2">
        <v>83583.475829154078</v>
      </c>
      <c r="H15" s="2">
        <v>51720.234085584591</v>
      </c>
      <c r="I15" s="2">
        <v>29890.246092662866</v>
      </c>
      <c r="J15" s="2">
        <v>37158.008531404346</v>
      </c>
      <c r="K15" s="2">
        <v>25218.343214159348</v>
      </c>
      <c r="L15" s="2">
        <v>10772.272740361925</v>
      </c>
      <c r="M15" s="2">
        <v>10768.419273807698</v>
      </c>
      <c r="N15" s="2">
        <v>5685.0004085484197</v>
      </c>
      <c r="O15" s="2">
        <v>5681.656716332931</v>
      </c>
      <c r="P15" s="2">
        <v>5670.0691550153906</v>
      </c>
      <c r="Q15" s="2">
        <v>5669.0155698599992</v>
      </c>
      <c r="R15" s="2">
        <v>0.51023328999999995</v>
      </c>
      <c r="S15" s="2">
        <v>0.36089671999999995</v>
      </c>
      <c r="T15" s="2">
        <v>0.21156015</v>
      </c>
      <c r="U15" s="2">
        <v>6.2223580000000001E-2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6">
        <f t="shared" si="0"/>
        <v>911108.84494037821</v>
      </c>
    </row>
    <row r="16" spans="1:33" x14ac:dyDescent="0.35">
      <c r="A16" s="5" t="s">
        <v>13</v>
      </c>
      <c r="B16" s="2">
        <v>97678.108064894084</v>
      </c>
      <c r="C16" s="2">
        <v>98257.474477819647</v>
      </c>
      <c r="D16" s="2">
        <v>101142.74175503109</v>
      </c>
      <c r="E16" s="2">
        <v>99699.867366547202</v>
      </c>
      <c r="F16" s="2">
        <v>60111.382423583265</v>
      </c>
      <c r="G16" s="2">
        <v>56513.006908207317</v>
      </c>
      <c r="H16" s="2">
        <v>55048.482025602119</v>
      </c>
      <c r="I16" s="2">
        <v>47391.21427283185</v>
      </c>
      <c r="J16" s="2">
        <v>50785.673243892932</v>
      </c>
      <c r="K16" s="2">
        <v>37684.592956903289</v>
      </c>
      <c r="L16" s="2">
        <v>36853.773430988636</v>
      </c>
      <c r="M16" s="2">
        <v>36825.136136649176</v>
      </c>
      <c r="N16" s="2">
        <v>36824.147323630175</v>
      </c>
      <c r="O16" s="2">
        <v>23785.570960318946</v>
      </c>
      <c r="P16" s="2">
        <v>15561.066623947709</v>
      </c>
      <c r="Q16" s="2">
        <v>15560.73312515</v>
      </c>
      <c r="R16" s="2">
        <v>15560.58378857</v>
      </c>
      <c r="S16" s="2">
        <v>15560.434452</v>
      </c>
      <c r="T16" s="2">
        <v>15560.285115430001</v>
      </c>
      <c r="U16" s="2">
        <v>4275.0732788599998</v>
      </c>
      <c r="V16" s="2">
        <v>4275.0235000000002</v>
      </c>
      <c r="W16" s="2">
        <v>4275.0235000000002</v>
      </c>
      <c r="X16" s="2">
        <v>3807.0264999999999</v>
      </c>
      <c r="Y16" s="2">
        <v>3807.0264999999999</v>
      </c>
      <c r="Z16" s="2">
        <v>3807.0264999999999</v>
      </c>
      <c r="AA16" s="2">
        <v>852.05799999999999</v>
      </c>
      <c r="AB16" s="2">
        <v>0</v>
      </c>
      <c r="AC16" s="6">
        <f t="shared" si="0"/>
        <v>941502.53223085729</v>
      </c>
    </row>
    <row r="17" spans="1:33" x14ac:dyDescent="0.35">
      <c r="A17" s="5" t="s">
        <v>14</v>
      </c>
      <c r="B17" s="2">
        <v>96138.100595029362</v>
      </c>
      <c r="C17" s="2">
        <v>67178.294248426435</v>
      </c>
      <c r="D17" s="2">
        <v>73852.893683559741</v>
      </c>
      <c r="E17" s="2">
        <v>55675.379133967646</v>
      </c>
      <c r="F17" s="2">
        <v>55212.103688248833</v>
      </c>
      <c r="G17" s="2">
        <v>48811.664761322027</v>
      </c>
      <c r="H17" s="2">
        <v>36362.441241584209</v>
      </c>
      <c r="I17" s="2">
        <v>33379.375629662012</v>
      </c>
      <c r="J17" s="2">
        <v>30570.127957556953</v>
      </c>
      <c r="K17" s="2">
        <v>8361.8789959402893</v>
      </c>
      <c r="L17" s="2">
        <v>8358.8965921322688</v>
      </c>
      <c r="M17" s="2">
        <v>10580.504325816662</v>
      </c>
      <c r="N17" s="2">
        <v>2626.4364582784697</v>
      </c>
      <c r="O17" s="2">
        <v>2625.1628422265403</v>
      </c>
      <c r="P17" s="2">
        <v>2622.7597936933898</v>
      </c>
      <c r="Q17" s="2">
        <v>2622.5890047699995</v>
      </c>
      <c r="R17" s="2">
        <v>2622.4396681999997</v>
      </c>
      <c r="S17" s="2">
        <v>2622.2903316299999</v>
      </c>
      <c r="T17" s="2">
        <v>2622.1409950599991</v>
      </c>
      <c r="U17" s="2">
        <v>2621.9916584899993</v>
      </c>
      <c r="V17" s="2">
        <v>2621.9543243399994</v>
      </c>
      <c r="W17" s="2">
        <v>3097.8856557036015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6">
        <f t="shared" si="0"/>
        <v>551187.31158563856</v>
      </c>
    </row>
    <row r="18" spans="1:33" x14ac:dyDescent="0.35">
      <c r="A18" s="5" t="s">
        <v>15</v>
      </c>
      <c r="B18" s="2">
        <v>159019.63754840379</v>
      </c>
      <c r="C18" s="2">
        <v>150633.5123279159</v>
      </c>
      <c r="D18" s="2">
        <v>148778.74739951082</v>
      </c>
      <c r="E18" s="2">
        <v>136143.24550352534</v>
      </c>
      <c r="F18" s="2">
        <v>115265.88808349574</v>
      </c>
      <c r="G18" s="2">
        <v>87110.987679368322</v>
      </c>
      <c r="H18" s="2">
        <v>63564.523707801847</v>
      </c>
      <c r="I18" s="2">
        <v>61947.242596515411</v>
      </c>
      <c r="J18" s="2">
        <v>41789.985951766008</v>
      </c>
      <c r="K18" s="2">
        <v>38357.027098711085</v>
      </c>
      <c r="L18" s="2">
        <v>24247.713478933492</v>
      </c>
      <c r="M18" s="2">
        <v>4012.1387843584098</v>
      </c>
      <c r="N18" s="2">
        <v>4008.4395743071491</v>
      </c>
      <c r="O18" s="2">
        <v>4008.2759327936196</v>
      </c>
      <c r="P18" s="2">
        <v>3994.11859416473</v>
      </c>
      <c r="Q18" s="2">
        <v>3990.3557357199998</v>
      </c>
      <c r="R18" s="2">
        <v>3990.2063991499999</v>
      </c>
      <c r="S18" s="2">
        <v>3990.0570625700002</v>
      </c>
      <c r="T18" s="2">
        <v>3989.9077259999999</v>
      </c>
      <c r="U18" s="2">
        <v>3989.7583894299996</v>
      </c>
      <c r="V18" s="2">
        <v>3989.7334999999998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6">
        <f t="shared" si="0"/>
        <v>1066821.5030744418</v>
      </c>
    </row>
    <row r="19" spans="1:33" x14ac:dyDescent="0.35">
      <c r="A19" s="7" t="s">
        <v>3</v>
      </c>
      <c r="B19" s="8">
        <f t="shared" ref="B19:AB19" si="1">SUM(B7:B18)</f>
        <v>747095.30825548782</v>
      </c>
      <c r="C19" s="8">
        <f t="shared" si="1"/>
        <v>1737001.1589783267</v>
      </c>
      <c r="D19" s="8">
        <f t="shared" si="1"/>
        <v>1584244.0263117768</v>
      </c>
      <c r="E19" s="8">
        <f t="shared" si="1"/>
        <v>1472914.1166101703</v>
      </c>
      <c r="F19" s="8">
        <f t="shared" si="1"/>
        <v>1237055.175591033</v>
      </c>
      <c r="G19" s="8">
        <f t="shared" si="1"/>
        <v>1063025.1399444789</v>
      </c>
      <c r="H19" s="8">
        <f>SUM(H7:H18)</f>
        <v>899582.54231085605</v>
      </c>
      <c r="I19" s="8">
        <f t="shared" si="1"/>
        <v>702185.04600810469</v>
      </c>
      <c r="J19" s="8">
        <f t="shared" si="1"/>
        <v>652843.9793746256</v>
      </c>
      <c r="K19" s="8">
        <f t="shared" si="1"/>
        <v>475415.21214535565</v>
      </c>
      <c r="L19" s="8">
        <f t="shared" si="1"/>
        <v>434689.04057860258</v>
      </c>
      <c r="M19" s="8">
        <f t="shared" si="1"/>
        <v>270982.5935928644</v>
      </c>
      <c r="N19" s="8">
        <f t="shared" si="1"/>
        <v>240655.02065378326</v>
      </c>
      <c r="O19" s="8">
        <f t="shared" si="1"/>
        <v>224063.86021648804</v>
      </c>
      <c r="P19" s="8">
        <f t="shared" si="1"/>
        <v>214191.81370170967</v>
      </c>
      <c r="Q19" s="8">
        <f t="shared" si="1"/>
        <v>228292.65680341906</v>
      </c>
      <c r="R19" s="8">
        <f t="shared" si="1"/>
        <v>139196.47165780445</v>
      </c>
      <c r="S19" s="8">
        <f t="shared" si="1"/>
        <v>132927.05706394443</v>
      </c>
      <c r="T19" s="8">
        <f t="shared" si="1"/>
        <v>184465.41685549516</v>
      </c>
      <c r="U19" s="8">
        <f t="shared" si="1"/>
        <v>150626.19535498976</v>
      </c>
      <c r="V19" s="8">
        <f t="shared" si="1"/>
        <v>122508.83115044751</v>
      </c>
      <c r="W19" s="8">
        <f t="shared" si="1"/>
        <v>78654.999543301601</v>
      </c>
      <c r="X19" s="8">
        <f t="shared" si="1"/>
        <v>29611.780722540396</v>
      </c>
      <c r="Y19" s="8">
        <f t="shared" si="1"/>
        <v>26727.359212550396</v>
      </c>
      <c r="Z19" s="8">
        <f t="shared" si="1"/>
        <v>46171.574333894227</v>
      </c>
      <c r="AA19" s="8">
        <f t="shared" si="1"/>
        <v>20267.70280001</v>
      </c>
      <c r="AB19" s="8">
        <f t="shared" si="1"/>
        <v>852.05799999999999</v>
      </c>
      <c r="AC19" s="8">
        <f>SUM(AC7:AC18)</f>
        <v>13116246.137772061</v>
      </c>
      <c r="AD19" s="6"/>
      <c r="AE19" s="6"/>
    </row>
    <row r="20" spans="1:33" x14ac:dyDescent="0.35">
      <c r="AE20" s="17">
        <f>+AC19/515.99</f>
        <v>25419.574289757671</v>
      </c>
      <c r="AF20" s="6"/>
    </row>
    <row r="22" spans="1:33" ht="17.399999999999999" x14ac:dyDescent="0.45">
      <c r="A22" s="19" t="s">
        <v>0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6"/>
      <c r="AG22" s="16"/>
    </row>
    <row r="23" spans="1:33" ht="17.399999999999999" x14ac:dyDescent="0.45">
      <c r="A23" s="19" t="s">
        <v>19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6"/>
      <c r="AG23" s="16"/>
    </row>
    <row r="24" spans="1:33" ht="17.399999999999999" x14ac:dyDescent="0.45">
      <c r="A24" s="19" t="s">
        <v>16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6"/>
      <c r="AG24" s="16"/>
    </row>
    <row r="25" spans="1:33" ht="17.399999999999999" x14ac:dyDescent="0.45">
      <c r="A25" s="19" t="str">
        <f>+A4</f>
        <v>Al 31 Julio del 2025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6"/>
      <c r="AG25" s="16"/>
    </row>
    <row r="26" spans="1:33" ht="17.399999999999999" x14ac:dyDescent="0.45">
      <c r="A26" s="11"/>
      <c r="B26" s="12">
        <v>507.42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</row>
    <row r="27" spans="1:33" x14ac:dyDescent="0.35">
      <c r="A27" s="3" t="s">
        <v>2</v>
      </c>
      <c r="B27" s="4">
        <v>2025</v>
      </c>
      <c r="C27" s="4">
        <v>2026</v>
      </c>
      <c r="D27" s="4">
        <v>2027</v>
      </c>
      <c r="E27" s="4">
        <v>2028</v>
      </c>
      <c r="F27" s="4">
        <v>2029</v>
      </c>
      <c r="G27" s="4">
        <v>2030</v>
      </c>
      <c r="H27" s="4">
        <v>2031</v>
      </c>
      <c r="I27" s="4">
        <v>2032</v>
      </c>
      <c r="J27" s="4">
        <v>2033</v>
      </c>
      <c r="K27" s="4">
        <v>2034</v>
      </c>
      <c r="L27" s="4">
        <v>2035</v>
      </c>
      <c r="M27" s="4">
        <v>2036</v>
      </c>
      <c r="N27" s="4">
        <v>2037</v>
      </c>
      <c r="O27" s="4">
        <v>2038</v>
      </c>
      <c r="P27" s="4">
        <v>2039</v>
      </c>
      <c r="Q27" s="4">
        <v>2040</v>
      </c>
      <c r="R27" s="4">
        <v>2041</v>
      </c>
      <c r="S27" s="4">
        <v>2042</v>
      </c>
      <c r="T27" s="4">
        <v>2043</v>
      </c>
      <c r="U27" s="4">
        <v>2044</v>
      </c>
      <c r="V27" s="4">
        <v>2045</v>
      </c>
      <c r="W27" s="4">
        <v>2046</v>
      </c>
      <c r="X27" s="4">
        <v>2047</v>
      </c>
      <c r="Y27" s="4">
        <v>2048</v>
      </c>
      <c r="Z27" s="4">
        <v>2049</v>
      </c>
      <c r="AA27" s="4">
        <v>2050</v>
      </c>
      <c r="AB27" s="4">
        <v>2051</v>
      </c>
      <c r="AC27" s="4" t="s">
        <v>3</v>
      </c>
    </row>
    <row r="28" spans="1:33" x14ac:dyDescent="0.35">
      <c r="A28" s="5" t="s">
        <v>4</v>
      </c>
      <c r="B28" s="2">
        <f>+B7/$B$26</f>
        <v>0</v>
      </c>
      <c r="C28" s="2">
        <f t="shared" ref="C28:AA28" si="2">+C7/$B$26</f>
        <v>222.97360478454482</v>
      </c>
      <c r="D28" s="2">
        <f t="shared" si="2"/>
        <v>242.58532614538979</v>
      </c>
      <c r="E28" s="2">
        <f t="shared" si="2"/>
        <v>283.31670562391963</v>
      </c>
      <c r="F28" s="2">
        <f t="shared" si="2"/>
        <v>193.91778760792931</v>
      </c>
      <c r="G28" s="2">
        <f t="shared" si="2"/>
        <v>181.82854657311233</v>
      </c>
      <c r="H28" s="2">
        <f t="shared" si="2"/>
        <v>177.24285912282633</v>
      </c>
      <c r="I28" s="2">
        <f t="shared" si="2"/>
        <v>169.58151351759443</v>
      </c>
      <c r="J28" s="2">
        <f t="shared" si="2"/>
        <v>162.1350118635977</v>
      </c>
      <c r="K28" s="2">
        <f t="shared" si="2"/>
        <v>146.79351426037971</v>
      </c>
      <c r="L28" s="2">
        <f t="shared" si="2"/>
        <v>138.99612248360762</v>
      </c>
      <c r="M28" s="2">
        <f t="shared" si="2"/>
        <v>138.99196563978839</v>
      </c>
      <c r="N28" s="2">
        <f t="shared" si="2"/>
        <v>136.76959374852393</v>
      </c>
      <c r="O28" s="2">
        <f t="shared" si="2"/>
        <v>136.76814225360846</v>
      </c>
      <c r="P28" s="2">
        <f t="shared" si="2"/>
        <v>136.76784794796419</v>
      </c>
      <c r="Q28" s="2">
        <f t="shared" si="2"/>
        <v>252.86734189236742</v>
      </c>
      <c r="R28" s="2">
        <f t="shared" si="2"/>
        <v>87.284719655546141</v>
      </c>
      <c r="S28" s="2">
        <f t="shared" si="2"/>
        <v>87.284425349901895</v>
      </c>
      <c r="T28" s="2">
        <f t="shared" si="2"/>
        <v>87.284131044257663</v>
      </c>
      <c r="U28" s="2">
        <f t="shared" si="2"/>
        <v>62.117386779718771</v>
      </c>
      <c r="V28" s="2">
        <f t="shared" si="2"/>
        <v>62.117092474074539</v>
      </c>
      <c r="W28" s="2">
        <f t="shared" si="2"/>
        <v>41.284159970628082</v>
      </c>
      <c r="X28" s="2">
        <f t="shared" si="2"/>
        <v>18.833812436000155</v>
      </c>
      <c r="Y28" s="2">
        <f t="shared" si="2"/>
        <v>18.833812436000155</v>
      </c>
      <c r="Z28" s="2">
        <f t="shared" si="2"/>
        <v>18.833812436000155</v>
      </c>
      <c r="AA28" s="2">
        <f t="shared" si="2"/>
        <v>0</v>
      </c>
      <c r="AB28" s="2">
        <f>+AB7/$B$26</f>
        <v>0</v>
      </c>
      <c r="AC28" s="2">
        <f t="shared" ref="AC28:AC39" si="3">SUM(B28:AB28)</f>
        <v>3205.4092360472823</v>
      </c>
    </row>
    <row r="29" spans="1:33" x14ac:dyDescent="0.35">
      <c r="A29" s="5" t="s">
        <v>5</v>
      </c>
      <c r="B29" s="2">
        <f t="shared" ref="B29:AB29" si="4">+B8/$B$26</f>
        <v>0</v>
      </c>
      <c r="C29" s="2">
        <f t="shared" si="4"/>
        <v>530.57042209997678</v>
      </c>
      <c r="D29" s="2">
        <f t="shared" si="4"/>
        <v>404.1720439337235</v>
      </c>
      <c r="E29" s="2">
        <f t="shared" si="4"/>
        <v>375.5421721122205</v>
      </c>
      <c r="F29" s="2">
        <f t="shared" si="4"/>
        <v>316.84257448856812</v>
      </c>
      <c r="G29" s="2">
        <f t="shared" si="4"/>
        <v>231.35428234999006</v>
      </c>
      <c r="H29" s="2">
        <f t="shared" si="4"/>
        <v>211.6969265112248</v>
      </c>
      <c r="I29" s="2">
        <f t="shared" si="4"/>
        <v>187.21611577371795</v>
      </c>
      <c r="J29" s="2">
        <f t="shared" si="4"/>
        <v>142.31534167654041</v>
      </c>
      <c r="K29" s="2">
        <f t="shared" si="4"/>
        <v>80.933206070578322</v>
      </c>
      <c r="L29" s="2">
        <f t="shared" si="4"/>
        <v>96.7924418637906</v>
      </c>
      <c r="M29" s="2">
        <f t="shared" si="4"/>
        <v>-0.50975266651563766</v>
      </c>
      <c r="N29" s="2">
        <f t="shared" si="4"/>
        <v>3.9313374615407348E-2</v>
      </c>
      <c r="O29" s="2">
        <f t="shared" si="4"/>
        <v>3.569442429188837E-2</v>
      </c>
      <c r="P29" s="2">
        <f t="shared" si="4"/>
        <v>1.1155527001793385E-2</v>
      </c>
      <c r="Q29" s="2">
        <f t="shared" si="4"/>
        <v>3.9394139256237436E-3</v>
      </c>
      <c r="R29" s="2">
        <f t="shared" si="4"/>
        <v>1.1772225966654843E-3</v>
      </c>
      <c r="S29" s="2">
        <f t="shared" si="4"/>
        <v>8.8291695242599807E-4</v>
      </c>
      <c r="T29" s="2">
        <f t="shared" si="4"/>
        <v>5.8861130818651218E-4</v>
      </c>
      <c r="U29" s="2">
        <f t="shared" si="4"/>
        <v>2.9430566394702612E-4</v>
      </c>
      <c r="V29" s="2">
        <f t="shared" si="4"/>
        <v>0</v>
      </c>
      <c r="W29" s="2">
        <f t="shared" si="4"/>
        <v>0</v>
      </c>
      <c r="X29" s="2">
        <f t="shared" si="4"/>
        <v>0</v>
      </c>
      <c r="Y29" s="2">
        <f t="shared" si="4"/>
        <v>0</v>
      </c>
      <c r="Z29" s="2">
        <f t="shared" si="4"/>
        <v>0</v>
      </c>
      <c r="AA29" s="2">
        <f t="shared" si="4"/>
        <v>0</v>
      </c>
      <c r="AB29" s="2">
        <f t="shared" si="4"/>
        <v>0</v>
      </c>
      <c r="AC29" s="2">
        <f t="shared" si="3"/>
        <v>2577.0188200101711</v>
      </c>
    </row>
    <row r="30" spans="1:33" x14ac:dyDescent="0.35">
      <c r="A30" s="5" t="s">
        <v>6</v>
      </c>
      <c r="B30" s="2">
        <f t="shared" ref="B30:AB30" si="5">+B9/$B$26</f>
        <v>0</v>
      </c>
      <c r="C30" s="2">
        <f t="shared" si="5"/>
        <v>288.51205169479789</v>
      </c>
      <c r="D30" s="2">
        <f t="shared" si="5"/>
        <v>255.10879961154276</v>
      </c>
      <c r="E30" s="2">
        <f t="shared" si="5"/>
        <v>251.94602601795964</v>
      </c>
      <c r="F30" s="2">
        <f t="shared" si="5"/>
        <v>214.06626183499145</v>
      </c>
      <c r="G30" s="2">
        <f t="shared" si="5"/>
        <v>162.20233883109782</v>
      </c>
      <c r="H30" s="2">
        <f t="shared" si="5"/>
        <v>124.5739126253461</v>
      </c>
      <c r="I30" s="2">
        <f t="shared" si="5"/>
        <v>83.435533883305851</v>
      </c>
      <c r="J30" s="2">
        <f t="shared" si="5"/>
        <v>58.875131021639604</v>
      </c>
      <c r="K30" s="2">
        <f t="shared" si="5"/>
        <v>49.699436084927804</v>
      </c>
      <c r="L30" s="2">
        <f t="shared" si="5"/>
        <v>55.296313657272393</v>
      </c>
      <c r="M30" s="2">
        <f t="shared" si="5"/>
        <v>21.229352552268193</v>
      </c>
      <c r="N30" s="2">
        <f t="shared" si="5"/>
        <v>17.655166411244657</v>
      </c>
      <c r="O30" s="2">
        <f t="shared" si="5"/>
        <v>11.203252482236707</v>
      </c>
      <c r="P30" s="2">
        <f t="shared" si="5"/>
        <v>11.176554988021934</v>
      </c>
      <c r="Q30" s="2">
        <f t="shared" si="5"/>
        <v>11.172382322632139</v>
      </c>
      <c r="R30" s="2">
        <f t="shared" si="5"/>
        <v>12.353094983583619</v>
      </c>
      <c r="S30" s="2">
        <f t="shared" si="5"/>
        <v>8.5839147057664256E-4</v>
      </c>
      <c r="T30" s="2">
        <f t="shared" si="5"/>
        <v>5.6408582633715656E-4</v>
      </c>
      <c r="U30" s="2">
        <f t="shared" si="5"/>
        <v>2.697801820976705E-4</v>
      </c>
      <c r="V30" s="2">
        <f t="shared" si="5"/>
        <v>0</v>
      </c>
      <c r="W30" s="2">
        <f t="shared" si="5"/>
        <v>0</v>
      </c>
      <c r="X30" s="2">
        <f t="shared" si="5"/>
        <v>0</v>
      </c>
      <c r="Y30" s="2">
        <f t="shared" si="5"/>
        <v>0</v>
      </c>
      <c r="Z30" s="2">
        <f t="shared" si="5"/>
        <v>0</v>
      </c>
      <c r="AA30" s="2">
        <f t="shared" si="5"/>
        <v>0</v>
      </c>
      <c r="AB30" s="2">
        <f t="shared" si="5"/>
        <v>0</v>
      </c>
      <c r="AC30" s="2">
        <f t="shared" si="3"/>
        <v>1628.5073012603473</v>
      </c>
    </row>
    <row r="31" spans="1:33" x14ac:dyDescent="0.35">
      <c r="A31" s="5" t="s">
        <v>7</v>
      </c>
      <c r="B31" s="2">
        <f t="shared" ref="B31:AB31" si="6">+B10/$B$26</f>
        <v>0</v>
      </c>
      <c r="C31" s="2">
        <f t="shared" si="6"/>
        <v>195.95953064476058</v>
      </c>
      <c r="D31" s="2">
        <f t="shared" si="6"/>
        <v>197.62006530105404</v>
      </c>
      <c r="E31" s="2">
        <f t="shared" si="6"/>
        <v>193.1206346030302</v>
      </c>
      <c r="F31" s="2">
        <f t="shared" si="6"/>
        <v>165.01989493648759</v>
      </c>
      <c r="G31" s="2">
        <f t="shared" si="6"/>
        <v>111.40122662916335</v>
      </c>
      <c r="H31" s="2">
        <f t="shared" si="6"/>
        <v>110.80349079851979</v>
      </c>
      <c r="I31" s="2">
        <f t="shared" si="6"/>
        <v>96.931414444512768</v>
      </c>
      <c r="J31" s="2">
        <f t="shared" si="6"/>
        <v>93.364403427077448</v>
      </c>
      <c r="K31" s="2">
        <f t="shared" si="6"/>
        <v>88.182540949704332</v>
      </c>
      <c r="L31" s="2">
        <f t="shared" si="6"/>
        <v>76.213236072541207</v>
      </c>
      <c r="M31" s="2">
        <f t="shared" si="6"/>
        <v>72.705407201981586</v>
      </c>
      <c r="N31" s="2">
        <f t="shared" si="6"/>
        <v>72.571751322231222</v>
      </c>
      <c r="O31" s="2">
        <f t="shared" si="6"/>
        <v>72.569632428359668</v>
      </c>
      <c r="P31" s="2">
        <f t="shared" si="6"/>
        <v>69.461472886384001</v>
      </c>
      <c r="Q31" s="2">
        <f t="shared" si="6"/>
        <v>30.666887303728092</v>
      </c>
      <c r="R31" s="2">
        <f t="shared" si="6"/>
        <v>30.666230059635016</v>
      </c>
      <c r="S31" s="2">
        <f t="shared" si="6"/>
        <v>30.665935753990777</v>
      </c>
      <c r="T31" s="2">
        <f t="shared" si="6"/>
        <v>30.665641448346534</v>
      </c>
      <c r="U31" s="2">
        <f t="shared" si="6"/>
        <v>138.12604034561107</v>
      </c>
      <c r="V31" s="2">
        <f t="shared" si="6"/>
        <v>8.4250197075401054</v>
      </c>
      <c r="W31" s="2">
        <f t="shared" si="6"/>
        <v>8.4250197075401054</v>
      </c>
      <c r="X31" s="2">
        <f t="shared" si="6"/>
        <v>13.187198001635727</v>
      </c>
      <c r="Y31" s="2">
        <f t="shared" si="6"/>
        <v>7.5027127428954312</v>
      </c>
      <c r="Z31" s="2">
        <f t="shared" si="6"/>
        <v>7.5027127428954312</v>
      </c>
      <c r="AA31" s="2">
        <f t="shared" si="6"/>
        <v>38.263459855760509</v>
      </c>
      <c r="AB31" s="2">
        <f t="shared" si="6"/>
        <v>1.6791967206653264</v>
      </c>
      <c r="AC31" s="2">
        <f t="shared" si="3"/>
        <v>1961.7007560360519</v>
      </c>
    </row>
    <row r="32" spans="1:33" x14ac:dyDescent="0.35">
      <c r="A32" s="5" t="s">
        <v>8</v>
      </c>
      <c r="B32" s="2">
        <f t="shared" ref="B32:AB32" si="7">+B11/$B$26</f>
        <v>0</v>
      </c>
      <c r="C32" s="2">
        <f t="shared" si="7"/>
        <v>162.90207793001079</v>
      </c>
      <c r="D32" s="2">
        <f t="shared" si="7"/>
        <v>142.59959351291994</v>
      </c>
      <c r="E32" s="2">
        <f t="shared" si="7"/>
        <v>115.81894689639641</v>
      </c>
      <c r="F32" s="2">
        <f t="shared" si="7"/>
        <v>133.85733241560646</v>
      </c>
      <c r="G32" s="2">
        <f t="shared" si="7"/>
        <v>99.790959688846755</v>
      </c>
      <c r="H32" s="2">
        <f t="shared" si="7"/>
        <v>100.00615864795678</v>
      </c>
      <c r="I32" s="2">
        <f t="shared" si="7"/>
        <v>81.565662703194818</v>
      </c>
      <c r="J32" s="2">
        <f t="shared" si="7"/>
        <v>94.273760692201989</v>
      </c>
      <c r="K32" s="2">
        <f t="shared" si="7"/>
        <v>37.445379227513079</v>
      </c>
      <c r="L32" s="2">
        <f t="shared" si="7"/>
        <v>16.478276355593806</v>
      </c>
      <c r="M32" s="2">
        <f t="shared" si="7"/>
        <v>16.473181829337175</v>
      </c>
      <c r="N32" s="2">
        <f t="shared" si="7"/>
        <v>5.6721642347169583</v>
      </c>
      <c r="O32" s="2">
        <f t="shared" si="7"/>
        <v>5.1736973523245835</v>
      </c>
      <c r="P32" s="2">
        <f t="shared" si="7"/>
        <v>5.1734030466803436</v>
      </c>
      <c r="Q32" s="2">
        <f t="shared" si="7"/>
        <v>5.1686249518347704</v>
      </c>
      <c r="R32" s="2">
        <f t="shared" si="7"/>
        <v>5.1683306461905314</v>
      </c>
      <c r="S32" s="2">
        <f t="shared" si="7"/>
        <v>5.1680363405265846</v>
      </c>
      <c r="T32" s="2">
        <f t="shared" si="7"/>
        <v>5.1677420348823446</v>
      </c>
      <c r="U32" s="2">
        <f t="shared" si="7"/>
        <v>5.1674477292381047</v>
      </c>
      <c r="V32" s="2">
        <f t="shared" si="7"/>
        <v>5.1672269999999987</v>
      </c>
      <c r="W32" s="2">
        <f t="shared" si="7"/>
        <v>5.1672269999999987</v>
      </c>
      <c r="X32" s="2">
        <f t="shared" si="7"/>
        <v>0</v>
      </c>
      <c r="Y32" s="2">
        <f t="shared" si="7"/>
        <v>0</v>
      </c>
      <c r="Z32" s="2">
        <f t="shared" si="7"/>
        <v>0</v>
      </c>
      <c r="AA32" s="2">
        <f t="shared" si="7"/>
        <v>0</v>
      </c>
      <c r="AB32" s="2">
        <f t="shared" si="7"/>
        <v>0</v>
      </c>
      <c r="AC32" s="2">
        <f t="shared" si="3"/>
        <v>1053.4052302359723</v>
      </c>
    </row>
    <row r="33" spans="1:33" x14ac:dyDescent="0.35">
      <c r="A33" s="5" t="s">
        <v>9</v>
      </c>
      <c r="B33" s="2">
        <f t="shared" ref="B33:AB33" si="8">+B12/$B$26</f>
        <v>0</v>
      </c>
      <c r="C33" s="2">
        <f t="shared" si="8"/>
        <v>320.78020172582382</v>
      </c>
      <c r="D33" s="2">
        <f t="shared" si="8"/>
        <v>297.0524280369346</v>
      </c>
      <c r="E33" s="2">
        <f t="shared" si="8"/>
        <v>314.22312843611076</v>
      </c>
      <c r="F33" s="2">
        <f t="shared" si="8"/>
        <v>293.48523793069262</v>
      </c>
      <c r="G33" s="2">
        <f t="shared" si="8"/>
        <v>366.67578636980272</v>
      </c>
      <c r="H33" s="2">
        <f t="shared" si="8"/>
        <v>227.71459953010068</v>
      </c>
      <c r="I33" s="2">
        <f t="shared" si="8"/>
        <v>125.52136748596223</v>
      </c>
      <c r="J33" s="2">
        <f t="shared" si="8"/>
        <v>102.77020559744159</v>
      </c>
      <c r="K33" s="2">
        <f t="shared" si="8"/>
        <v>82.040698242099268</v>
      </c>
      <c r="L33" s="2">
        <f t="shared" si="8"/>
        <v>64.334402681672088</v>
      </c>
      <c r="M33" s="2">
        <f t="shared" si="8"/>
        <v>28.775158194055898</v>
      </c>
      <c r="N33" s="2">
        <f t="shared" si="8"/>
        <v>7.9044632620745912</v>
      </c>
      <c r="O33" s="2">
        <f t="shared" si="8"/>
        <v>7.8995012140379748</v>
      </c>
      <c r="P33" s="2">
        <f t="shared" si="8"/>
        <v>7.8726409950501175</v>
      </c>
      <c r="Q33" s="2">
        <f t="shared" si="8"/>
        <v>7.8694795734225877</v>
      </c>
      <c r="R33" s="2">
        <f t="shared" si="8"/>
        <v>7.8638624165976898</v>
      </c>
      <c r="S33" s="2">
        <f t="shared" si="8"/>
        <v>7.8635681109534508</v>
      </c>
      <c r="T33" s="2">
        <f t="shared" si="8"/>
        <v>7.8632738053092108</v>
      </c>
      <c r="U33" s="2">
        <f t="shared" si="8"/>
        <v>7.8629794996649718</v>
      </c>
      <c r="V33" s="2">
        <f t="shared" si="8"/>
        <v>7.8627832958890069</v>
      </c>
      <c r="W33" s="2">
        <f t="shared" si="8"/>
        <v>0.94628419258208185</v>
      </c>
      <c r="X33" s="2">
        <f t="shared" si="8"/>
        <v>0</v>
      </c>
      <c r="Y33" s="2">
        <f t="shared" si="8"/>
        <v>0</v>
      </c>
      <c r="Z33" s="2">
        <f t="shared" si="8"/>
        <v>0</v>
      </c>
      <c r="AA33" s="2">
        <f t="shared" si="8"/>
        <v>0</v>
      </c>
      <c r="AB33" s="2">
        <f t="shared" si="8"/>
        <v>0</v>
      </c>
      <c r="AC33" s="2">
        <f t="shared" si="3"/>
        <v>2295.1820505962783</v>
      </c>
    </row>
    <row r="34" spans="1:33" x14ac:dyDescent="0.35">
      <c r="A34" s="5" t="s">
        <v>10</v>
      </c>
      <c r="B34" s="2">
        <f t="shared" ref="B34:AB34" si="9">+B13/$B$26</f>
        <v>0</v>
      </c>
      <c r="C34" s="2">
        <f t="shared" si="9"/>
        <v>293.89605177976745</v>
      </c>
      <c r="D34" s="2">
        <f t="shared" si="9"/>
        <v>241.27099717467962</v>
      </c>
      <c r="E34" s="2">
        <f t="shared" si="9"/>
        <v>193.96486201169142</v>
      </c>
      <c r="F34" s="2">
        <f t="shared" si="9"/>
        <v>181.84918715389193</v>
      </c>
      <c r="G34" s="2">
        <f t="shared" si="9"/>
        <v>177.64056952781402</v>
      </c>
      <c r="H34" s="2">
        <f t="shared" si="9"/>
        <v>195.40485242934284</v>
      </c>
      <c r="I34" s="2">
        <f t="shared" si="9"/>
        <v>168.47237477150378</v>
      </c>
      <c r="J34" s="2">
        <f t="shared" si="9"/>
        <v>174.65387809726377</v>
      </c>
      <c r="K34" s="2">
        <f t="shared" si="9"/>
        <v>138.99696987560947</v>
      </c>
      <c r="L34" s="2">
        <f t="shared" si="9"/>
        <v>138.99211279260069</v>
      </c>
      <c r="M34" s="2">
        <f t="shared" si="9"/>
        <v>133.7793479969564</v>
      </c>
      <c r="N34" s="2">
        <f t="shared" si="9"/>
        <v>136.76944659569196</v>
      </c>
      <c r="O34" s="2">
        <f t="shared" si="9"/>
        <v>136.76799510077646</v>
      </c>
      <c r="P34" s="2">
        <f t="shared" si="9"/>
        <v>136.76770079513224</v>
      </c>
      <c r="Q34" s="2">
        <f t="shared" si="9"/>
        <v>87.287589375460186</v>
      </c>
      <c r="R34" s="2">
        <f t="shared" si="9"/>
        <v>87.28457250273388</v>
      </c>
      <c r="S34" s="2">
        <f t="shared" si="9"/>
        <v>87.28427819708962</v>
      </c>
      <c r="T34" s="2">
        <f t="shared" si="9"/>
        <v>188.85694481216336</v>
      </c>
      <c r="U34" s="2">
        <f t="shared" si="9"/>
        <v>62.1172396268868</v>
      </c>
      <c r="V34" s="2">
        <f t="shared" si="9"/>
        <v>136.40761782856924</v>
      </c>
      <c r="W34" s="2">
        <f t="shared" si="9"/>
        <v>84.65677463632079</v>
      </c>
      <c r="X34" s="2">
        <f t="shared" si="9"/>
        <v>18.833812436000155</v>
      </c>
      <c r="Y34" s="2">
        <f t="shared" si="9"/>
        <v>18.833812436000155</v>
      </c>
      <c r="Z34" s="2">
        <f t="shared" si="9"/>
        <v>57.153577367110138</v>
      </c>
      <c r="AA34" s="2">
        <f t="shared" si="9"/>
        <v>0</v>
      </c>
      <c r="AB34" s="2">
        <f t="shared" si="9"/>
        <v>0</v>
      </c>
      <c r="AC34" s="2">
        <f t="shared" si="3"/>
        <v>3277.942565321056</v>
      </c>
    </row>
    <row r="35" spans="1:33" x14ac:dyDescent="0.35">
      <c r="A35" s="5" t="s">
        <v>11</v>
      </c>
      <c r="B35" s="2">
        <f>+B14/$B$26</f>
        <v>510.5623772876902</v>
      </c>
      <c r="C35" s="2">
        <f t="shared" ref="B35:AB35" si="10">+C14/$B$26</f>
        <v>465.93378718980046</v>
      </c>
      <c r="D35" s="2">
        <f t="shared" si="10"/>
        <v>461.8347683474143</v>
      </c>
      <c r="E35" s="2">
        <f t="shared" si="10"/>
        <v>386.13669874254674</v>
      </c>
      <c r="F35" s="2">
        <f t="shared" si="10"/>
        <v>265.78109952661782</v>
      </c>
      <c r="G35" s="2">
        <f t="shared" si="10"/>
        <v>220.10153019892289</v>
      </c>
      <c r="H35" s="2">
        <f t="shared" si="10"/>
        <v>218.06676095563415</v>
      </c>
      <c r="I35" s="2">
        <f t="shared" si="10"/>
        <v>130.94194981631483</v>
      </c>
      <c r="J35" s="2">
        <f t="shared" si="10"/>
        <v>142.28780995604404</v>
      </c>
      <c r="K35" s="2">
        <f t="shared" si="10"/>
        <v>96.797005988099571</v>
      </c>
      <c r="L35" s="2">
        <f t="shared" si="10"/>
        <v>111.44343506526448</v>
      </c>
      <c r="M35" s="2">
        <f t="shared" si="10"/>
        <v>4.1672215417760422E-2</v>
      </c>
      <c r="N35" s="2">
        <f t="shared" si="10"/>
        <v>3.9166221803141374E-2</v>
      </c>
      <c r="O35" s="2">
        <f t="shared" si="10"/>
        <v>1.1302679833766897E-2</v>
      </c>
      <c r="P35" s="2">
        <f t="shared" si="10"/>
        <v>7.0140760499191983E-3</v>
      </c>
      <c r="Q35" s="2">
        <f t="shared" si="10"/>
        <v>1.3243754089314571E-3</v>
      </c>
      <c r="R35" s="2">
        <f t="shared" si="10"/>
        <v>1.030069764691971E-3</v>
      </c>
      <c r="S35" s="2">
        <f t="shared" si="10"/>
        <v>7.3576412045248509E-4</v>
      </c>
      <c r="T35" s="2">
        <f t="shared" si="10"/>
        <v>4.4145847621299903E-4</v>
      </c>
      <c r="U35" s="2">
        <f t="shared" si="10"/>
        <v>1.4715283197351306E-4</v>
      </c>
      <c r="V35" s="2">
        <f t="shared" si="10"/>
        <v>0</v>
      </c>
      <c r="W35" s="2">
        <f t="shared" si="10"/>
        <v>0</v>
      </c>
      <c r="X35" s="2">
        <f t="shared" si="10"/>
        <v>0</v>
      </c>
      <c r="Y35" s="2">
        <f t="shared" si="10"/>
        <v>0</v>
      </c>
      <c r="Z35" s="2">
        <f t="shared" si="10"/>
        <v>0</v>
      </c>
      <c r="AA35" s="2">
        <f t="shared" si="10"/>
        <v>0</v>
      </c>
      <c r="AB35" s="2">
        <f t="shared" si="10"/>
        <v>0</v>
      </c>
      <c r="AC35" s="2">
        <f t="shared" si="3"/>
        <v>3009.9900570880559</v>
      </c>
      <c r="AD35" s="18"/>
    </row>
    <row r="36" spans="1:33" x14ac:dyDescent="0.35">
      <c r="A36" s="5" t="s">
        <v>12</v>
      </c>
      <c r="B36" s="2">
        <f t="shared" ref="B36:AB36" si="11">+B15/$B$26</f>
        <v>266.42603871317795</v>
      </c>
      <c r="C36" s="2">
        <f t="shared" si="11"/>
        <v>318.77946919471083</v>
      </c>
      <c r="D36" s="2">
        <f t="shared" si="11"/>
        <v>241.83158290594289</v>
      </c>
      <c r="E36" s="2">
        <f t="shared" si="11"/>
        <v>214.17099071739204</v>
      </c>
      <c r="F36" s="2">
        <f t="shared" si="11"/>
        <v>218.67713862120738</v>
      </c>
      <c r="G36" s="2">
        <f t="shared" si="11"/>
        <v>164.72247020053226</v>
      </c>
      <c r="H36" s="2">
        <f t="shared" si="11"/>
        <v>101.92785874735839</v>
      </c>
      <c r="I36" s="2">
        <f t="shared" si="11"/>
        <v>58.906322361481351</v>
      </c>
      <c r="J36" s="2">
        <f t="shared" si="11"/>
        <v>73.229294334879086</v>
      </c>
      <c r="K36" s="2">
        <f t="shared" si="11"/>
        <v>49.699151027076873</v>
      </c>
      <c r="L36" s="2">
        <f t="shared" si="11"/>
        <v>21.229499705100164</v>
      </c>
      <c r="M36" s="2">
        <f t="shared" si="11"/>
        <v>21.221905470434152</v>
      </c>
      <c r="N36" s="2">
        <f t="shared" si="11"/>
        <v>11.203737354752315</v>
      </c>
      <c r="O36" s="2">
        <f t="shared" si="11"/>
        <v>11.197147759908814</v>
      </c>
      <c r="P36" s="2">
        <f t="shared" si="11"/>
        <v>11.174311526970538</v>
      </c>
      <c r="Q36" s="2">
        <f t="shared" si="11"/>
        <v>11.172235169800164</v>
      </c>
      <c r="R36" s="2">
        <f t="shared" si="11"/>
        <v>1.0055443025501556E-3</v>
      </c>
      <c r="S36" s="2">
        <f t="shared" si="11"/>
        <v>7.1123865831066954E-4</v>
      </c>
      <c r="T36" s="2">
        <f t="shared" si="11"/>
        <v>4.1693301407118365E-4</v>
      </c>
      <c r="U36" s="2">
        <f t="shared" si="11"/>
        <v>1.2262736983169759E-4</v>
      </c>
      <c r="V36" s="2">
        <f t="shared" si="11"/>
        <v>0</v>
      </c>
      <c r="W36" s="2">
        <f t="shared" si="11"/>
        <v>0</v>
      </c>
      <c r="X36" s="2">
        <f t="shared" si="11"/>
        <v>0</v>
      </c>
      <c r="Y36" s="2">
        <f t="shared" si="11"/>
        <v>0</v>
      </c>
      <c r="Z36" s="2">
        <f t="shared" si="11"/>
        <v>0</v>
      </c>
      <c r="AA36" s="2">
        <f t="shared" si="11"/>
        <v>0</v>
      </c>
      <c r="AB36" s="2">
        <f t="shared" si="11"/>
        <v>0</v>
      </c>
      <c r="AC36" s="2">
        <f t="shared" si="3"/>
        <v>1795.5714101540702</v>
      </c>
    </row>
    <row r="37" spans="1:33" x14ac:dyDescent="0.35">
      <c r="A37" s="5" t="s">
        <v>13</v>
      </c>
      <c r="B37" s="2">
        <f t="shared" ref="B37:AB37" si="12">+B16/$B$26</f>
        <v>192.49952320541973</v>
      </c>
      <c r="C37" s="2">
        <f t="shared" si="12"/>
        <v>193.64131188723275</v>
      </c>
      <c r="D37" s="2">
        <f t="shared" si="12"/>
        <v>199.32746394511665</v>
      </c>
      <c r="E37" s="2">
        <f t="shared" si="12"/>
        <v>196.48391345738679</v>
      </c>
      <c r="F37" s="2">
        <f t="shared" si="12"/>
        <v>118.46474798703888</v>
      </c>
      <c r="G37" s="2">
        <f t="shared" si="12"/>
        <v>111.37323500888282</v>
      </c>
      <c r="H37" s="2">
        <f t="shared" si="12"/>
        <v>108.4870167230344</v>
      </c>
      <c r="I37" s="2">
        <f t="shared" si="12"/>
        <v>93.396425589909441</v>
      </c>
      <c r="J37" s="2">
        <f t="shared" si="12"/>
        <v>100.08606922055286</v>
      </c>
      <c r="K37" s="2">
        <f t="shared" si="12"/>
        <v>74.267062703289753</v>
      </c>
      <c r="L37" s="2">
        <f t="shared" si="12"/>
        <v>72.629721790604691</v>
      </c>
      <c r="M37" s="2">
        <f t="shared" si="12"/>
        <v>72.573284727935786</v>
      </c>
      <c r="N37" s="2">
        <f t="shared" si="12"/>
        <v>72.571336020712963</v>
      </c>
      <c r="O37" s="2">
        <f t="shared" si="12"/>
        <v>46.875509361710115</v>
      </c>
      <c r="P37" s="2">
        <f t="shared" si="12"/>
        <v>30.667034456560064</v>
      </c>
      <c r="Q37" s="2">
        <f t="shared" si="12"/>
        <v>30.66637721246699</v>
      </c>
      <c r="R37" s="2">
        <f t="shared" si="12"/>
        <v>30.666082906803041</v>
      </c>
      <c r="S37" s="2">
        <f t="shared" si="12"/>
        <v>30.665788601158802</v>
      </c>
      <c r="T37" s="2">
        <f t="shared" si="12"/>
        <v>30.665494295514563</v>
      </c>
      <c r="U37" s="2">
        <f t="shared" si="12"/>
        <v>8.4251178094280874</v>
      </c>
      <c r="V37" s="2">
        <f t="shared" si="12"/>
        <v>8.4250197075401054</v>
      </c>
      <c r="W37" s="2">
        <f t="shared" si="12"/>
        <v>8.4250197075401054</v>
      </c>
      <c r="X37" s="2">
        <f t="shared" si="12"/>
        <v>7.5027127428954312</v>
      </c>
      <c r="Y37" s="2">
        <f t="shared" si="12"/>
        <v>7.5027127428954312</v>
      </c>
      <c r="Z37" s="2">
        <f t="shared" si="12"/>
        <v>7.5027127428954312</v>
      </c>
      <c r="AA37" s="2">
        <f t="shared" si="12"/>
        <v>1.6791967206653264</v>
      </c>
      <c r="AB37" s="2">
        <f t="shared" si="12"/>
        <v>0</v>
      </c>
      <c r="AC37" s="2">
        <f t="shared" si="3"/>
        <v>1855.4698912751908</v>
      </c>
    </row>
    <row r="38" spans="1:33" x14ac:dyDescent="0.35">
      <c r="A38" s="5" t="s">
        <v>14</v>
      </c>
      <c r="B38" s="2">
        <f t="shared" ref="B38:AB38" si="13">+B17/$B$26</f>
        <v>189.46454730800789</v>
      </c>
      <c r="C38" s="2">
        <f t="shared" si="13"/>
        <v>132.39189280758825</v>
      </c>
      <c r="D38" s="2">
        <f t="shared" si="13"/>
        <v>145.54588641275421</v>
      </c>
      <c r="E38" s="2">
        <f t="shared" si="13"/>
        <v>109.72247671350685</v>
      </c>
      <c r="F38" s="2">
        <f t="shared" si="13"/>
        <v>108.80947477089754</v>
      </c>
      <c r="G38" s="2">
        <f t="shared" si="13"/>
        <v>96.195784086795996</v>
      </c>
      <c r="H38" s="2">
        <f t="shared" si="13"/>
        <v>71.661426907855841</v>
      </c>
      <c r="I38" s="2">
        <f t="shared" si="13"/>
        <v>65.782538389622033</v>
      </c>
      <c r="J38" s="2">
        <f t="shared" si="13"/>
        <v>60.246202273376987</v>
      </c>
      <c r="K38" s="2">
        <f t="shared" si="13"/>
        <v>16.479206566434687</v>
      </c>
      <c r="L38" s="2">
        <f t="shared" si="13"/>
        <v>16.473328982169146</v>
      </c>
      <c r="M38" s="2">
        <f t="shared" si="13"/>
        <v>20.851571333050849</v>
      </c>
      <c r="N38" s="2">
        <f t="shared" si="13"/>
        <v>5.1760601834347675</v>
      </c>
      <c r="O38" s="2">
        <f t="shared" si="13"/>
        <v>5.1735501994926105</v>
      </c>
      <c r="P38" s="2">
        <f t="shared" si="13"/>
        <v>5.1688143819585148</v>
      </c>
      <c r="Q38" s="2">
        <f t="shared" si="13"/>
        <v>5.1684777990027975</v>
      </c>
      <c r="R38" s="2">
        <f t="shared" si="13"/>
        <v>5.1681834933585584</v>
      </c>
      <c r="S38" s="2">
        <f t="shared" si="13"/>
        <v>5.1678891877143194</v>
      </c>
      <c r="T38" s="2">
        <f t="shared" si="13"/>
        <v>5.1675948820700777</v>
      </c>
      <c r="U38" s="2">
        <f t="shared" si="13"/>
        <v>5.1673005764258386</v>
      </c>
      <c r="V38" s="2">
        <f t="shared" si="13"/>
        <v>5.1672269999999987</v>
      </c>
      <c r="W38" s="2">
        <f t="shared" si="13"/>
        <v>6.1051705800000029</v>
      </c>
      <c r="X38" s="2">
        <f t="shared" si="13"/>
        <v>0</v>
      </c>
      <c r="Y38" s="2">
        <f t="shared" si="13"/>
        <v>0</v>
      </c>
      <c r="Z38" s="2">
        <f t="shared" si="13"/>
        <v>0</v>
      </c>
      <c r="AA38" s="2">
        <f t="shared" si="13"/>
        <v>0</v>
      </c>
      <c r="AB38" s="2">
        <f t="shared" si="13"/>
        <v>0</v>
      </c>
      <c r="AC38" s="2">
        <f t="shared" si="3"/>
        <v>1086.2546048355177</v>
      </c>
    </row>
    <row r="39" spans="1:33" x14ac:dyDescent="0.35">
      <c r="A39" s="5" t="s">
        <v>15</v>
      </c>
      <c r="B39" s="2">
        <f t="shared" ref="B39:AB39" si="14">+B18/$B$26</f>
        <v>313.38858844429421</v>
      </c>
      <c r="C39" s="2">
        <f t="shared" si="14"/>
        <v>296.86159853359328</v>
      </c>
      <c r="D39" s="2">
        <f t="shared" si="14"/>
        <v>293.20631311243312</v>
      </c>
      <c r="E39" s="2">
        <f t="shared" si="14"/>
        <v>268.30484707643637</v>
      </c>
      <c r="F39" s="2">
        <f t="shared" si="14"/>
        <v>227.16071121259654</v>
      </c>
      <c r="G39" s="2">
        <f t="shared" si="14"/>
        <v>171.67432832637326</v>
      </c>
      <c r="H39" s="2">
        <f t="shared" si="14"/>
        <v>125.27004002168194</v>
      </c>
      <c r="I39" s="2">
        <f t="shared" si="14"/>
        <v>122.0827767855335</v>
      </c>
      <c r="J39" s="2">
        <f t="shared" si="14"/>
        <v>82.357782412530071</v>
      </c>
      <c r="K39" s="2">
        <f t="shared" si="14"/>
        <v>75.59226498504411</v>
      </c>
      <c r="L39" s="2">
        <f t="shared" si="14"/>
        <v>47.786278583685096</v>
      </c>
      <c r="M39" s="2">
        <f t="shared" si="14"/>
        <v>7.9069385998943869</v>
      </c>
      <c r="N39" s="2">
        <f t="shared" si="14"/>
        <v>7.89964836685024</v>
      </c>
      <c r="O39" s="2">
        <f t="shared" si="14"/>
        <v>7.8993258696811708</v>
      </c>
      <c r="P39" s="2">
        <f t="shared" si="14"/>
        <v>7.8714252378005005</v>
      </c>
      <c r="Q39" s="2">
        <f t="shared" si="14"/>
        <v>7.8640095694296628</v>
      </c>
      <c r="R39" s="2">
        <f t="shared" si="14"/>
        <v>7.8637152637854237</v>
      </c>
      <c r="S39" s="2">
        <f t="shared" si="14"/>
        <v>7.8634209581214778</v>
      </c>
      <c r="T39" s="2">
        <f t="shared" si="14"/>
        <v>7.863126652477237</v>
      </c>
      <c r="U39" s="2">
        <f t="shared" si="14"/>
        <v>7.862832346832997</v>
      </c>
      <c r="V39" s="2">
        <f t="shared" si="14"/>
        <v>7.8627832958890069</v>
      </c>
      <c r="W39" s="2">
        <f t="shared" si="14"/>
        <v>0</v>
      </c>
      <c r="X39" s="2">
        <f t="shared" si="14"/>
        <v>0</v>
      </c>
      <c r="Y39" s="2">
        <f t="shared" si="14"/>
        <v>0</v>
      </c>
      <c r="Z39" s="2">
        <f t="shared" si="14"/>
        <v>0</v>
      </c>
      <c r="AA39" s="2">
        <f t="shared" si="14"/>
        <v>0</v>
      </c>
      <c r="AB39" s="2">
        <f t="shared" si="14"/>
        <v>0</v>
      </c>
      <c r="AC39" s="2">
        <f t="shared" si="3"/>
        <v>2102.4427556549631</v>
      </c>
    </row>
    <row r="40" spans="1:33" x14ac:dyDescent="0.35">
      <c r="A40" s="7" t="s">
        <v>3</v>
      </c>
      <c r="B40" s="8">
        <f t="shared" ref="B40:AB40" si="15">SUM(B28:B39)</f>
        <v>1472.3410749585901</v>
      </c>
      <c r="C40" s="8">
        <f t="shared" si="15"/>
        <v>3423.2020002726076</v>
      </c>
      <c r="D40" s="8">
        <f t="shared" si="15"/>
        <v>3122.1552684399053</v>
      </c>
      <c r="E40" s="8">
        <f t="shared" si="15"/>
        <v>2902.7514024085976</v>
      </c>
      <c r="F40" s="8">
        <f t="shared" si="15"/>
        <v>2437.9314484865258</v>
      </c>
      <c r="G40" s="8">
        <f t="shared" si="15"/>
        <v>2094.9610577913345</v>
      </c>
      <c r="H40" s="8">
        <f t="shared" si="15"/>
        <v>1772.8559030208824</v>
      </c>
      <c r="I40" s="8">
        <f t="shared" si="15"/>
        <v>1383.8339955226531</v>
      </c>
      <c r="J40" s="8">
        <f t="shared" si="15"/>
        <v>1286.5948905731454</v>
      </c>
      <c r="K40" s="8">
        <f t="shared" si="15"/>
        <v>936.92643598075699</v>
      </c>
      <c r="L40" s="8">
        <f t="shared" si="15"/>
        <v>856.66517003390197</v>
      </c>
      <c r="M40" s="8">
        <f t="shared" si="15"/>
        <v>534.04003309460484</v>
      </c>
      <c r="N40" s="8">
        <f t="shared" si="15"/>
        <v>474.27184709665215</v>
      </c>
      <c r="O40" s="8">
        <f t="shared" si="15"/>
        <v>441.57475112626219</v>
      </c>
      <c r="P40" s="8">
        <f t="shared" si="15"/>
        <v>422.11937586557417</v>
      </c>
      <c r="Q40" s="8">
        <f t="shared" si="15"/>
        <v>449.90866895947943</v>
      </c>
      <c r="R40" s="8">
        <f t="shared" si="15"/>
        <v>274.32200476489783</v>
      </c>
      <c r="S40" s="8">
        <f t="shared" si="15"/>
        <v>261.9665308106587</v>
      </c>
      <c r="T40" s="8">
        <f t="shared" si="15"/>
        <v>363.53596006364586</v>
      </c>
      <c r="U40" s="8">
        <f t="shared" si="15"/>
        <v>296.84717857985441</v>
      </c>
      <c r="V40" s="8">
        <f t="shared" si="15"/>
        <v>241.434770309502</v>
      </c>
      <c r="W40" s="8">
        <f t="shared" si="15"/>
        <v>155.00965579461115</v>
      </c>
      <c r="X40" s="8">
        <f t="shared" si="15"/>
        <v>58.357535616531472</v>
      </c>
      <c r="Y40" s="8">
        <f t="shared" si="15"/>
        <v>52.673050357791176</v>
      </c>
      <c r="Z40" s="8">
        <f t="shared" si="15"/>
        <v>90.992815288901141</v>
      </c>
      <c r="AA40" s="8">
        <f t="shared" si="15"/>
        <v>39.942656576425833</v>
      </c>
      <c r="AB40" s="8">
        <f t="shared" si="15"/>
        <v>1.6791967206653264</v>
      </c>
      <c r="AC40" s="8">
        <f>SUM(AC28:AC39)</f>
        <v>25848.894678514956</v>
      </c>
      <c r="AD40" s="9"/>
    </row>
    <row r="41" spans="1:33" x14ac:dyDescent="0.35">
      <c r="AF41" s="10"/>
    </row>
    <row r="42" spans="1:33" x14ac:dyDescent="0.35">
      <c r="A42" s="5" t="s">
        <v>17</v>
      </c>
      <c r="AG42" s="10"/>
    </row>
    <row r="43" spans="1:33" x14ac:dyDescent="0.35">
      <c r="A43" s="5" t="s">
        <v>18</v>
      </c>
      <c r="AG43" s="10"/>
    </row>
  </sheetData>
  <mergeCells count="8">
    <mergeCell ref="A23:AE23"/>
    <mergeCell ref="A24:AE24"/>
    <mergeCell ref="A25:AE25"/>
    <mergeCell ref="A1:AE1"/>
    <mergeCell ref="A2:AE2"/>
    <mergeCell ref="A3:AE3"/>
    <mergeCell ref="A4:AE4"/>
    <mergeCell ref="A22:AE22"/>
  </mergeCells>
  <pageMargins left="0.7" right="0.7" top="0.75" bottom="0.75" header="0.3" footer="0.3"/>
  <pageSetup orientation="portrait" r:id="rId1"/>
  <ignoredErrors>
    <ignoredError sqref="B19:H19 I19:AC19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698AE-5F4D-4ACF-9A03-334BD0820BF0}">
  <dimension ref="A1:AL43"/>
  <sheetViews>
    <sheetView showGridLines="0" tabSelected="1" zoomScale="70" zoomScaleNormal="70" workbookViewId="0">
      <selection activeCell="B28" sqref="B28"/>
    </sheetView>
  </sheetViews>
  <sheetFormatPr baseColWidth="10" defaultRowHeight="15" x14ac:dyDescent="0.35"/>
  <cols>
    <col min="1" max="1" width="13.88671875" style="1" bestFit="1" customWidth="1"/>
    <col min="2" max="2" width="20" style="1" bestFit="1" customWidth="1"/>
    <col min="3" max="3" width="19.6640625" style="1" bestFit="1" customWidth="1"/>
    <col min="4" max="4" width="19" style="1" bestFit="1" customWidth="1"/>
    <col min="5" max="5" width="20.109375" style="1" bestFit="1" customWidth="1"/>
    <col min="6" max="6" width="19.88671875" style="1" bestFit="1" customWidth="1"/>
    <col min="7" max="7" width="18.77734375" style="1" bestFit="1" customWidth="1"/>
    <col min="8" max="8" width="17.88671875" style="1" bestFit="1" customWidth="1"/>
    <col min="9" max="9" width="18.77734375" style="1" bestFit="1" customWidth="1"/>
    <col min="10" max="10" width="20.5546875" style="1" bestFit="1" customWidth="1"/>
    <col min="11" max="12" width="19.33203125" style="1" bestFit="1" customWidth="1"/>
    <col min="13" max="13" width="19" style="1" bestFit="1" customWidth="1"/>
    <col min="14" max="14" width="16.88671875" style="1" bestFit="1" customWidth="1"/>
    <col min="15" max="15" width="18" style="1" bestFit="1" customWidth="1"/>
    <col min="16" max="16" width="19" style="1" bestFit="1" customWidth="1"/>
    <col min="17" max="17" width="18.88671875" style="1" bestFit="1" customWidth="1"/>
    <col min="18" max="18" width="18.77734375" style="1" bestFit="1" customWidth="1"/>
    <col min="19" max="19" width="18.5546875" style="1" bestFit="1" customWidth="1"/>
    <col min="20" max="21" width="18.21875" style="1" bestFit="1" customWidth="1"/>
    <col min="22" max="22" width="19.5546875" style="1" bestFit="1" customWidth="1"/>
    <col min="23" max="23" width="18.21875" style="1" bestFit="1" customWidth="1"/>
    <col min="24" max="24" width="17.77734375" style="1" bestFit="1" customWidth="1"/>
    <col min="25" max="25" width="15.77734375" style="1" bestFit="1" customWidth="1"/>
    <col min="26" max="26" width="14.88671875" style="1" bestFit="1" customWidth="1"/>
    <col min="27" max="27" width="16" style="1" bestFit="1" customWidth="1"/>
    <col min="28" max="28" width="15.6640625" style="1" bestFit="1" customWidth="1"/>
    <col min="29" max="29" width="15.109375" style="1" bestFit="1" customWidth="1"/>
    <col min="30" max="30" width="14.109375" style="1" bestFit="1" customWidth="1"/>
    <col min="31" max="31" width="14" style="1" bestFit="1" customWidth="1"/>
    <col min="32" max="32" width="17.109375" style="1" bestFit="1" customWidth="1"/>
    <col min="33" max="33" width="10" style="1" bestFit="1" customWidth="1"/>
    <col min="34" max="34" width="23.44140625" style="1" bestFit="1" customWidth="1"/>
    <col min="35" max="35" width="23.109375" style="1" bestFit="1" customWidth="1"/>
    <col min="36" max="36" width="22.77734375" style="1" customWidth="1"/>
    <col min="37" max="37" width="13.21875" style="1" bestFit="1" customWidth="1"/>
    <col min="38" max="38" width="12.33203125" style="1" bestFit="1" customWidth="1"/>
    <col min="39" max="16384" width="11.5546875" style="1"/>
  </cols>
  <sheetData>
    <row r="1" spans="1:37" ht="17.399999999999999" x14ac:dyDescent="0.4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6"/>
    </row>
    <row r="2" spans="1:37" ht="17.399999999999999" x14ac:dyDescent="0.45">
      <c r="A2" s="19" t="s">
        <v>20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6"/>
    </row>
    <row r="3" spans="1:37" ht="17.399999999999999" x14ac:dyDescent="0.45">
      <c r="A3" s="19" t="s">
        <v>16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6"/>
    </row>
    <row r="4" spans="1:37" ht="17.399999999999999" x14ac:dyDescent="0.45">
      <c r="A4" s="19" t="str">
        <f>+'Perfil Venc Interes DI'!A4:AG4</f>
        <v>Al 31 Julio del 2025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6"/>
    </row>
    <row r="5" spans="1:37" ht="17.399999999999999" x14ac:dyDescent="0.45">
      <c r="A5" s="15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</row>
    <row r="6" spans="1:37" x14ac:dyDescent="0.35">
      <c r="A6" s="3" t="s">
        <v>2</v>
      </c>
      <c r="B6" s="4">
        <v>2025</v>
      </c>
      <c r="C6" s="4">
        <v>2026</v>
      </c>
      <c r="D6" s="4">
        <v>2027</v>
      </c>
      <c r="E6" s="4">
        <v>2028</v>
      </c>
      <c r="F6" s="4">
        <v>2029</v>
      </c>
      <c r="G6" s="4">
        <v>2030</v>
      </c>
      <c r="H6" s="4">
        <v>2031</v>
      </c>
      <c r="I6" s="4">
        <v>2032</v>
      </c>
      <c r="J6" s="4">
        <v>2033</v>
      </c>
      <c r="K6" s="4">
        <v>2034</v>
      </c>
      <c r="L6" s="4">
        <v>2035</v>
      </c>
      <c r="M6" s="4">
        <v>2036</v>
      </c>
      <c r="N6" s="4">
        <v>2037</v>
      </c>
      <c r="O6" s="4">
        <v>2038</v>
      </c>
      <c r="P6" s="4">
        <v>2039</v>
      </c>
      <c r="Q6" s="4">
        <v>2040</v>
      </c>
      <c r="R6" s="4">
        <v>2041</v>
      </c>
      <c r="S6" s="4">
        <v>2042</v>
      </c>
      <c r="T6" s="4">
        <v>2043</v>
      </c>
      <c r="U6" s="4">
        <v>2044</v>
      </c>
      <c r="V6" s="4">
        <v>2045</v>
      </c>
      <c r="W6" s="4">
        <v>2046</v>
      </c>
      <c r="X6" s="4">
        <v>2047</v>
      </c>
      <c r="Y6" s="4">
        <v>2048</v>
      </c>
      <c r="Z6" s="4">
        <v>2049</v>
      </c>
      <c r="AA6" s="4">
        <v>2050</v>
      </c>
      <c r="AB6" s="4">
        <v>2051</v>
      </c>
      <c r="AC6" s="4">
        <v>2052</v>
      </c>
      <c r="AD6" s="4">
        <v>2053</v>
      </c>
      <c r="AE6" s="4">
        <v>2054</v>
      </c>
      <c r="AF6" s="4">
        <v>2055</v>
      </c>
      <c r="AG6" s="4">
        <v>2056</v>
      </c>
      <c r="AH6" s="4" t="s">
        <v>3</v>
      </c>
    </row>
    <row r="7" spans="1:37" x14ac:dyDescent="0.35">
      <c r="A7" s="5" t="s">
        <v>4</v>
      </c>
      <c r="B7" s="2">
        <v>0</v>
      </c>
      <c r="C7" s="2">
        <v>29.26487781469724</v>
      </c>
      <c r="D7" s="2">
        <v>28.320727670231907</v>
      </c>
      <c r="E7" s="2">
        <v>26.503215894586912</v>
      </c>
      <c r="F7" s="2">
        <v>23.589855750962283</v>
      </c>
      <c r="G7" s="2">
        <v>20.008903513299067</v>
      </c>
      <c r="H7" s="2">
        <v>16.427951275635852</v>
      </c>
      <c r="I7" s="2">
        <v>12.850235135326811</v>
      </c>
      <c r="J7" s="2">
        <v>10.113777041345456</v>
      </c>
      <c r="K7" s="2">
        <v>8.3799812174705988</v>
      </c>
      <c r="L7" s="2">
        <v>7.3215666912471509</v>
      </c>
      <c r="M7" s="2">
        <v>6.55099767553207</v>
      </c>
      <c r="N7" s="2">
        <v>5.780428620438502</v>
      </c>
      <c r="O7" s="2">
        <v>5.0098596047234212</v>
      </c>
      <c r="P7" s="2">
        <v>4.2392905754593384</v>
      </c>
      <c r="Q7" s="2">
        <v>3.4687215597442576</v>
      </c>
      <c r="R7" s="2">
        <v>2.698152516931176</v>
      </c>
      <c r="S7" s="2">
        <v>1.9275834876670948</v>
      </c>
      <c r="T7" s="2">
        <v>1.1570144719520132</v>
      </c>
      <c r="U7" s="2">
        <v>0.39137732156187177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10">
        <f t="shared" ref="AH7:AH18" si="0">SUM(B7:AG7)</f>
        <v>214.00451783881303</v>
      </c>
    </row>
    <row r="8" spans="1:37" x14ac:dyDescent="0.35">
      <c r="A8" s="5" t="s">
        <v>5</v>
      </c>
      <c r="B8" s="2">
        <v>0</v>
      </c>
      <c r="C8" s="2">
        <v>59.577705756370698</v>
      </c>
      <c r="D8" s="2">
        <v>58.330018644888682</v>
      </c>
      <c r="E8" s="2">
        <v>57.168775161145881</v>
      </c>
      <c r="F8" s="2">
        <v>56.007531667383375</v>
      </c>
      <c r="G8" s="2">
        <v>42.596288193640568</v>
      </c>
      <c r="H8" s="2">
        <v>29.178585929878057</v>
      </c>
      <c r="I8" s="2">
        <v>15.754424926135254</v>
      </c>
      <c r="J8" s="2">
        <v>14.580263912372741</v>
      </c>
      <c r="K8" s="2">
        <v>13.406102910910425</v>
      </c>
      <c r="L8" s="2">
        <v>12.231941887147915</v>
      </c>
      <c r="M8" s="2">
        <v>11.057780893405111</v>
      </c>
      <c r="N8" s="2">
        <v>9.883619869642601</v>
      </c>
      <c r="O8" s="2">
        <v>8.709458855899797</v>
      </c>
      <c r="P8" s="2">
        <v>7.535297842137286</v>
      </c>
      <c r="Q8" s="2">
        <v>6.361136818394483</v>
      </c>
      <c r="R8" s="2">
        <v>5.1869758269124588</v>
      </c>
      <c r="S8" s="2">
        <v>4.2929915531696556</v>
      </c>
      <c r="T8" s="2">
        <v>3.6519328094071448</v>
      </c>
      <c r="U8" s="2">
        <v>3.0108740599999999</v>
      </c>
      <c r="V8" s="2">
        <v>2.4969715899999998</v>
      </c>
      <c r="W8" s="2">
        <v>1.9895278799999998</v>
      </c>
      <c r="X8" s="2">
        <v>1.4885429399999999</v>
      </c>
      <c r="Y8" s="2">
        <v>0.98755799</v>
      </c>
      <c r="Z8" s="2">
        <v>0.48657305000000001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10">
        <f t="shared" si="0"/>
        <v>425.9708809688421</v>
      </c>
    </row>
    <row r="9" spans="1:37" x14ac:dyDescent="0.35">
      <c r="A9" s="5" t="s">
        <v>6</v>
      </c>
      <c r="B9" s="2">
        <v>0</v>
      </c>
      <c r="C9" s="2">
        <v>89.588100191862708</v>
      </c>
      <c r="D9" s="2">
        <v>85.089501500675965</v>
      </c>
      <c r="E9" s="2">
        <v>80.764168666368633</v>
      </c>
      <c r="F9" s="2">
        <v>76.630670290846396</v>
      </c>
      <c r="G9" s="2">
        <v>73.390180860053817</v>
      </c>
      <c r="H9" s="2">
        <v>70.149691432433031</v>
      </c>
      <c r="I9" s="2">
        <v>67.037920415838272</v>
      </c>
      <c r="J9" s="2">
        <v>63.716775732859467</v>
      </c>
      <c r="K9" s="2">
        <v>60.508328375518289</v>
      </c>
      <c r="L9" s="2">
        <v>57.299881026969366</v>
      </c>
      <c r="M9" s="2">
        <v>54.703777704497462</v>
      </c>
      <c r="N9" s="2">
        <v>52.139069076734707</v>
      </c>
      <c r="O9" s="2">
        <v>49.768835995705146</v>
      </c>
      <c r="P9" s="2">
        <v>47.919483288995686</v>
      </c>
      <c r="Q9" s="2">
        <v>47.017511953151185</v>
      </c>
      <c r="R9" s="2">
        <v>46.926122877630242</v>
      </c>
      <c r="S9" s="2">
        <v>46.83742889278831</v>
      </c>
      <c r="T9" s="2">
        <v>46.748734932507361</v>
      </c>
      <c r="U9" s="2">
        <v>46.660775992360328</v>
      </c>
      <c r="V9" s="2">
        <v>46.571346985084283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10">
        <f t="shared" si="0"/>
        <v>1209.4683061928808</v>
      </c>
    </row>
    <row r="10" spans="1:37" x14ac:dyDescent="0.35">
      <c r="A10" s="5" t="s">
        <v>7</v>
      </c>
      <c r="B10" s="2">
        <v>0</v>
      </c>
      <c r="C10" s="2">
        <v>147.93296415380414</v>
      </c>
      <c r="D10" s="2">
        <v>145.60166537394605</v>
      </c>
      <c r="E10" s="2">
        <v>142.45844544528339</v>
      </c>
      <c r="F10" s="2">
        <v>137.29684053834231</v>
      </c>
      <c r="G10" s="2">
        <v>132.23215065270051</v>
      </c>
      <c r="H10" s="2">
        <v>127.16746078935886</v>
      </c>
      <c r="I10" s="2">
        <v>122.59138168522576</v>
      </c>
      <c r="J10" s="2">
        <v>101.91848641180368</v>
      </c>
      <c r="K10" s="2">
        <v>82.494131081118198</v>
      </c>
      <c r="L10" s="2">
        <v>63.607970313362344</v>
      </c>
      <c r="M10" s="2">
        <v>61.363556288745684</v>
      </c>
      <c r="N10" s="2">
        <v>58.965893482672982</v>
      </c>
      <c r="O10" s="2">
        <v>56.901440939494989</v>
      </c>
      <c r="P10" s="2">
        <v>55.277872422654788</v>
      </c>
      <c r="Q10" s="2">
        <v>53.662246240407107</v>
      </c>
      <c r="R10" s="2">
        <v>52.003233798974357</v>
      </c>
      <c r="S10" s="2">
        <v>50.998440625036146</v>
      </c>
      <c r="T10" s="2">
        <v>50.10553143464692</v>
      </c>
      <c r="U10" s="2">
        <v>35.26839193369392</v>
      </c>
      <c r="V10" s="2">
        <v>0.10266817</v>
      </c>
      <c r="W10" s="2">
        <v>6.1761320000000001E-2</v>
      </c>
      <c r="X10" s="2">
        <v>2.085447E-2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10">
        <f t="shared" si="0"/>
        <v>1678.0333875712722</v>
      </c>
    </row>
    <row r="11" spans="1:37" x14ac:dyDescent="0.35">
      <c r="A11" s="5" t="s">
        <v>8</v>
      </c>
      <c r="B11" s="2">
        <v>0</v>
      </c>
      <c r="C11" s="2">
        <v>81.02925691690676</v>
      </c>
      <c r="D11" s="2">
        <v>79.689483861016882</v>
      </c>
      <c r="E11" s="2">
        <v>78.279362759359387</v>
      </c>
      <c r="F11" s="2">
        <v>76.611022578591758</v>
      </c>
      <c r="G11" s="2">
        <v>75.157728403084718</v>
      </c>
      <c r="H11" s="2">
        <v>73.709543416166653</v>
      </c>
      <c r="I11" s="2">
        <v>72.357985662826252</v>
      </c>
      <c r="J11" s="2">
        <v>70.813173433741525</v>
      </c>
      <c r="K11" s="2">
        <v>69.364988438234462</v>
      </c>
      <c r="L11" s="2">
        <v>67.916803462707719</v>
      </c>
      <c r="M11" s="2">
        <v>66.533294622581948</v>
      </c>
      <c r="N11" s="2">
        <v>65.020433480282577</v>
      </c>
      <c r="O11" s="2">
        <v>63.572248483364532</v>
      </c>
      <c r="P11" s="2">
        <v>62.124063497857456</v>
      </c>
      <c r="Q11" s="2">
        <v>60.708603590693968</v>
      </c>
      <c r="R11" s="2">
        <v>60.027648921028202</v>
      </c>
      <c r="S11" s="2">
        <v>59.427727130000001</v>
      </c>
      <c r="T11" s="2">
        <v>59.067675969999996</v>
      </c>
      <c r="U11" s="2">
        <v>58.729490140000003</v>
      </c>
      <c r="V11" s="2">
        <v>58.347573650000001</v>
      </c>
      <c r="W11" s="2">
        <v>57.987522490000003</v>
      </c>
      <c r="X11" s="2">
        <v>57.627471319999998</v>
      </c>
      <c r="Y11" s="2">
        <v>57.281328560000006</v>
      </c>
      <c r="Z11" s="2">
        <v>56.907369000000003</v>
      </c>
      <c r="AA11" s="2">
        <v>56.547317849999992</v>
      </c>
      <c r="AB11" s="2">
        <v>56.18726668</v>
      </c>
      <c r="AC11" s="2">
        <v>55.833166990000002</v>
      </c>
      <c r="AD11" s="2">
        <v>37.217164360000005</v>
      </c>
      <c r="AE11" s="2">
        <v>18.617779729999999</v>
      </c>
      <c r="AF11" s="2">
        <v>0</v>
      </c>
      <c r="AG11" s="2">
        <v>0</v>
      </c>
      <c r="AH11" s="10">
        <f t="shared" si="0"/>
        <v>1812.6944953984448</v>
      </c>
    </row>
    <row r="12" spans="1:37" x14ac:dyDescent="0.35">
      <c r="A12" s="5" t="s">
        <v>9</v>
      </c>
      <c r="B12" s="2">
        <v>0</v>
      </c>
      <c r="C12" s="2">
        <v>31.464299326948634</v>
      </c>
      <c r="D12" s="2">
        <v>29.996556032093917</v>
      </c>
      <c r="E12" s="2">
        <v>27.131604990939163</v>
      </c>
      <c r="F12" s="2">
        <v>24.570720390608056</v>
      </c>
      <c r="G12" s="2">
        <v>22.692009345075746</v>
      </c>
      <c r="H12" s="2">
        <v>20.838804069543425</v>
      </c>
      <c r="I12" s="2">
        <v>19.089881234866809</v>
      </c>
      <c r="J12" s="2">
        <v>17.132385885911081</v>
      </c>
      <c r="K12" s="2">
        <v>15.285365392379489</v>
      </c>
      <c r="L12" s="2">
        <v>13.438344888847897</v>
      </c>
      <c r="M12" s="2">
        <v>11.655012959518741</v>
      </c>
      <c r="N12" s="2">
        <v>9.7443038617847133</v>
      </c>
      <c r="O12" s="2">
        <v>7.9581553282728317</v>
      </c>
      <c r="P12" s="2">
        <v>6.2212353647412399</v>
      </c>
      <c r="Q12" s="2">
        <v>4.5089544987194037</v>
      </c>
      <c r="R12" s="2">
        <v>2.7824629076583496</v>
      </c>
      <c r="S12" s="2">
        <v>1.45465764</v>
      </c>
      <c r="T12" s="2">
        <v>1.3331715200000001</v>
      </c>
      <c r="U12" s="2">
        <v>1.2844912974106262</v>
      </c>
      <c r="V12" s="2">
        <v>1.0901992899999999</v>
      </c>
      <c r="W12" s="2">
        <v>0.96871317999999995</v>
      </c>
      <c r="X12" s="2">
        <v>0.84722705999999992</v>
      </c>
      <c r="Y12" s="2">
        <v>0.72972852999999993</v>
      </c>
      <c r="Z12" s="2">
        <v>0.60425482999999991</v>
      </c>
      <c r="AA12" s="2">
        <v>0.49439031</v>
      </c>
      <c r="AB12" s="2">
        <v>0.38452579999999997</v>
      </c>
      <c r="AC12" s="2">
        <v>0.27617040999999998</v>
      </c>
      <c r="AD12" s="2">
        <v>0.16479676999999998</v>
      </c>
      <c r="AE12" s="2">
        <v>5.4932260000000004E-2</v>
      </c>
      <c r="AF12" s="2">
        <v>0</v>
      </c>
      <c r="AG12" s="2">
        <v>0</v>
      </c>
      <c r="AH12" s="10">
        <f t="shared" si="0"/>
        <v>274.19735537532006</v>
      </c>
    </row>
    <row r="13" spans="1:37" x14ac:dyDescent="0.35">
      <c r="A13" s="5" t="s">
        <v>10</v>
      </c>
      <c r="B13" s="2">
        <v>0</v>
      </c>
      <c r="C13" s="2">
        <v>28.938177906783903</v>
      </c>
      <c r="D13" s="2">
        <v>27.448248956766083</v>
      </c>
      <c r="E13" s="2">
        <v>25.223472743857279</v>
      </c>
      <c r="F13" s="2">
        <v>21.800362498896291</v>
      </c>
      <c r="G13" s="2">
        <v>18.219571086481753</v>
      </c>
      <c r="H13" s="2">
        <v>14.638779634688733</v>
      </c>
      <c r="I13" s="2">
        <v>11.359536925208658</v>
      </c>
      <c r="J13" s="2">
        <v>9.2113097571688893</v>
      </c>
      <c r="K13" s="2">
        <v>7.7912720674945284</v>
      </c>
      <c r="L13" s="2">
        <v>6.9363736692443796</v>
      </c>
      <c r="M13" s="2">
        <v>6.1663407335980684</v>
      </c>
      <c r="N13" s="2">
        <v>5.3955572883115757</v>
      </c>
      <c r="O13" s="2">
        <v>4.6251490449176877</v>
      </c>
      <c r="P13" s="2">
        <v>3.8547408544512871</v>
      </c>
      <c r="Q13" s="2">
        <v>3.0844934892335645</v>
      </c>
      <c r="R13" s="2">
        <v>2.3139244735184832</v>
      </c>
      <c r="S13" s="2">
        <v>1.5435162301245955</v>
      </c>
      <c r="T13" s="2">
        <v>0.77310803965819397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10">
        <f t="shared" si="0"/>
        <v>199.32393540040394</v>
      </c>
    </row>
    <row r="14" spans="1:37" x14ac:dyDescent="0.35">
      <c r="A14" s="5" t="s">
        <v>11</v>
      </c>
      <c r="B14" s="2">
        <v>59.910620331176908</v>
      </c>
      <c r="C14" s="2">
        <v>58.632156082467596</v>
      </c>
      <c r="D14" s="2">
        <v>57.407015423627016</v>
      </c>
      <c r="E14" s="2">
        <v>56.372521305152063</v>
      </c>
      <c r="F14" s="2">
        <v>42.872395083704809</v>
      </c>
      <c r="G14" s="2">
        <v>29.480084924883947</v>
      </c>
      <c r="H14" s="2">
        <v>16.075067846043375</v>
      </c>
      <c r="I14" s="2">
        <v>15.002481976613085</v>
      </c>
      <c r="J14" s="2">
        <v>13.765033668401648</v>
      </c>
      <c r="K14" s="2">
        <v>12.610016599580785</v>
      </c>
      <c r="L14" s="2">
        <v>11.454999520759921</v>
      </c>
      <c r="M14" s="2">
        <v>10.356888408074106</v>
      </c>
      <c r="N14" s="2">
        <v>9.1449653430984874</v>
      </c>
      <c r="O14" s="2">
        <v>7.9899482642776238</v>
      </c>
      <c r="P14" s="2">
        <v>6.834931185456762</v>
      </c>
      <c r="Q14" s="2">
        <v>5.7112948395351228</v>
      </c>
      <c r="R14" s="2">
        <v>4.5383004777953291</v>
      </c>
      <c r="S14" s="2">
        <v>3.907693768974466</v>
      </c>
      <c r="T14" s="2">
        <v>3.2770870701536028</v>
      </c>
      <c r="U14" s="2">
        <v>2.7239888900000002</v>
      </c>
      <c r="V14" s="2">
        <v>2.2034982900000002</v>
      </c>
      <c r="W14" s="2">
        <v>1.71068157</v>
      </c>
      <c r="X14" s="2">
        <v>1.2178648600000002</v>
      </c>
      <c r="Y14" s="2">
        <v>0.7290539399999999</v>
      </c>
      <c r="Z14" s="2">
        <v>0.23223144000000001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10">
        <f t="shared" si="0"/>
        <v>434.16082110977669</v>
      </c>
    </row>
    <row r="15" spans="1:37" x14ac:dyDescent="0.35">
      <c r="A15" s="5" t="s">
        <v>12</v>
      </c>
      <c r="B15" s="2">
        <v>102.63991364433974</v>
      </c>
      <c r="C15" s="2">
        <v>88.022787836932693</v>
      </c>
      <c r="D15" s="2">
        <v>83.434530156202342</v>
      </c>
      <c r="E15" s="2">
        <v>78.846272454036082</v>
      </c>
      <c r="F15" s="2">
        <v>75.482526573258994</v>
      </c>
      <c r="G15" s="2">
        <v>72.188327360994194</v>
      </c>
      <c r="H15" s="2">
        <v>68.894128164487043</v>
      </c>
      <c r="I15" s="2">
        <v>65.632502141654456</v>
      </c>
      <c r="J15" s="2">
        <v>62.370876110230775</v>
      </c>
      <c r="K15" s="2">
        <v>59.109250099737778</v>
      </c>
      <c r="L15" s="2">
        <v>56.136034751405418</v>
      </c>
      <c r="M15" s="2">
        <v>53.451230078511344</v>
      </c>
      <c r="N15" s="2">
        <v>51.012943531515546</v>
      </c>
      <c r="O15" s="2">
        <v>48.632192650710685</v>
      </c>
      <c r="P15" s="2">
        <v>47.067984219547668</v>
      </c>
      <c r="Q15" s="2">
        <v>46.977820179896611</v>
      </c>
      <c r="R15" s="2">
        <v>46.887656140225843</v>
      </c>
      <c r="S15" s="2">
        <v>46.797492112855274</v>
      </c>
      <c r="T15" s="2">
        <v>46.707328073184506</v>
      </c>
      <c r="U15" s="2">
        <v>46.617164033533449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10">
        <f t="shared" si="0"/>
        <v>1246.9089603132604</v>
      </c>
    </row>
    <row r="16" spans="1:37" x14ac:dyDescent="0.35">
      <c r="A16" s="5" t="s">
        <v>13</v>
      </c>
      <c r="B16" s="2">
        <v>150.37739922730378</v>
      </c>
      <c r="C16" s="2">
        <v>147.93249113921129</v>
      </c>
      <c r="D16" s="2">
        <v>145.07491901503369</v>
      </c>
      <c r="E16" s="2">
        <v>140.72100823607806</v>
      </c>
      <c r="F16" s="2">
        <v>135.53102337285327</v>
      </c>
      <c r="G16" s="2">
        <v>130.34103852734799</v>
      </c>
      <c r="H16" s="2">
        <v>125.15105368410349</v>
      </c>
      <c r="I16" s="2">
        <v>104.2850153193293</v>
      </c>
      <c r="J16" s="2">
        <v>84.208169109227754</v>
      </c>
      <c r="K16" s="2">
        <v>65.068011488406455</v>
      </c>
      <c r="L16" s="2">
        <v>62.688409867129806</v>
      </c>
      <c r="M16" s="2">
        <v>60.308808217914958</v>
      </c>
      <c r="N16" s="2">
        <v>58.029398758801861</v>
      </c>
      <c r="O16" s="2">
        <v>56.235813092670462</v>
      </c>
      <c r="P16" s="2">
        <v>54.562202988252281</v>
      </c>
      <c r="Q16" s="2">
        <v>52.910798790285085</v>
      </c>
      <c r="R16" s="2">
        <v>51.569600539415873</v>
      </c>
      <c r="S16" s="2">
        <v>50.536403398546675</v>
      </c>
      <c r="T16" s="2">
        <v>35.672066534128476</v>
      </c>
      <c r="U16" s="2">
        <v>0.12379809</v>
      </c>
      <c r="V16" s="2">
        <v>8.2666480000000001E-2</v>
      </c>
      <c r="W16" s="2">
        <v>4.153486E-2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2">
        <v>0</v>
      </c>
      <c r="AH16" s="10">
        <f t="shared" si="0"/>
        <v>1711.4516307360407</v>
      </c>
    </row>
    <row r="17" spans="1:37" x14ac:dyDescent="0.35">
      <c r="A17" s="5" t="s">
        <v>14</v>
      </c>
      <c r="B17" s="2">
        <v>81.001901587199853</v>
      </c>
      <c r="C17" s="2">
        <v>80.734363995003932</v>
      </c>
      <c r="D17" s="2">
        <v>79.254679564146429</v>
      </c>
      <c r="E17" s="2">
        <v>77.694775130263963</v>
      </c>
      <c r="F17" s="2">
        <v>76.209821667231267</v>
      </c>
      <c r="G17" s="2">
        <v>74.70860443334881</v>
      </c>
      <c r="H17" s="2">
        <v>73.241254711727109</v>
      </c>
      <c r="I17" s="2">
        <v>71.822420876881225</v>
      </c>
      <c r="J17" s="2">
        <v>70.306555214831661</v>
      </c>
      <c r="K17" s="2">
        <v>68.839205480929493</v>
      </c>
      <c r="L17" s="2">
        <v>67.371855749327509</v>
      </c>
      <c r="M17" s="2">
        <v>65.904505994014343</v>
      </c>
      <c r="N17" s="2">
        <v>64.437156262412358</v>
      </c>
      <c r="O17" s="2">
        <v>62.969806528510176</v>
      </c>
      <c r="P17" s="2">
        <v>61.502456775497208</v>
      </c>
      <c r="Q17" s="2">
        <v>60.440623932920076</v>
      </c>
      <c r="R17" s="2">
        <v>59.808862240764178</v>
      </c>
      <c r="S17" s="2">
        <v>59.322249090000007</v>
      </c>
      <c r="T17" s="2">
        <v>58.956230229999996</v>
      </c>
      <c r="U17" s="2">
        <v>58.590211369999999</v>
      </c>
      <c r="V17" s="2">
        <v>58.224192509999995</v>
      </c>
      <c r="W17" s="2">
        <v>57.858173649999998</v>
      </c>
      <c r="X17" s="2">
        <v>57.492154790000001</v>
      </c>
      <c r="Y17" s="2">
        <v>57.126135929999997</v>
      </c>
      <c r="Z17" s="2">
        <v>56.760117080000001</v>
      </c>
      <c r="AA17" s="2">
        <v>56.394098219999997</v>
      </c>
      <c r="AB17" s="2">
        <v>56.028079349999999</v>
      </c>
      <c r="AC17" s="2">
        <v>55.662060500000003</v>
      </c>
      <c r="AD17" s="2">
        <v>37.046041639999999</v>
      </c>
      <c r="AE17" s="2">
        <v>18.451709409999999</v>
      </c>
      <c r="AF17" s="2">
        <v>0</v>
      </c>
      <c r="AG17" s="2">
        <v>0</v>
      </c>
      <c r="AH17" s="10">
        <f t="shared" si="0"/>
        <v>1884.1603039150098</v>
      </c>
    </row>
    <row r="18" spans="1:37" x14ac:dyDescent="0.35">
      <c r="A18" s="5" t="s">
        <v>15</v>
      </c>
      <c r="B18" s="2">
        <v>32.381146431958712</v>
      </c>
      <c r="C18" s="2">
        <v>30.899055255457185</v>
      </c>
      <c r="D18" s="2">
        <v>28.646386669072786</v>
      </c>
      <c r="E18" s="2">
        <v>25.616823325105727</v>
      </c>
      <c r="F18" s="2">
        <v>23.748265577880527</v>
      </c>
      <c r="G18" s="2">
        <v>21.88491186069475</v>
      </c>
      <c r="H18" s="2">
        <v>20.021558103489266</v>
      </c>
      <c r="I18" s="2">
        <v>18.158204366283769</v>
      </c>
      <c r="J18" s="2">
        <v>16.297935407530645</v>
      </c>
      <c r="K18" s="2">
        <v>14.440766432345594</v>
      </c>
      <c r="L18" s="2">
        <v>12.583597427121124</v>
      </c>
      <c r="M18" s="2">
        <v>10.726428471916361</v>
      </c>
      <c r="N18" s="2">
        <v>8.8751132267313082</v>
      </c>
      <c r="O18" s="2">
        <v>7.1286497215265454</v>
      </c>
      <c r="P18" s="2">
        <v>5.3821862463217842</v>
      </c>
      <c r="Q18" s="2">
        <v>3.6357227511170231</v>
      </c>
      <c r="R18" s="2">
        <v>1.9597795899999999</v>
      </c>
      <c r="S18" s="2">
        <v>1.4015734499999999</v>
      </c>
      <c r="T18" s="2">
        <v>1.2794198300000001</v>
      </c>
      <c r="U18" s="2">
        <v>1.15726621</v>
      </c>
      <c r="V18" s="2">
        <v>1.0351125800000001</v>
      </c>
      <c r="W18" s="2">
        <v>0.91295896999999993</v>
      </c>
      <c r="X18" s="2">
        <v>0.79080534999999996</v>
      </c>
      <c r="Y18" s="2">
        <v>0.66865171999999995</v>
      </c>
      <c r="Z18" s="2">
        <v>0.55234083</v>
      </c>
      <c r="AA18" s="2">
        <v>0.44187265999999997</v>
      </c>
      <c r="AB18" s="2">
        <v>0.33140449999999999</v>
      </c>
      <c r="AC18" s="2">
        <v>0.22093632999999999</v>
      </c>
      <c r="AD18" s="2">
        <v>0.11046817</v>
      </c>
      <c r="AE18" s="2">
        <v>0</v>
      </c>
      <c r="AF18" s="2">
        <v>0</v>
      </c>
      <c r="AG18" s="2">
        <v>0</v>
      </c>
      <c r="AH18" s="10">
        <f t="shared" si="0"/>
        <v>291.28934146455305</v>
      </c>
    </row>
    <row r="19" spans="1:37" x14ac:dyDescent="0.35">
      <c r="A19" s="7" t="s">
        <v>3</v>
      </c>
      <c r="B19" s="13">
        <f t="shared" ref="B19:AG19" si="1">SUM(B7:B18)</f>
        <v>426.31098122197903</v>
      </c>
      <c r="C19" s="13">
        <f t="shared" si="1"/>
        <v>874.01623637644673</v>
      </c>
      <c r="D19" s="13">
        <f t="shared" si="1"/>
        <v>848.29373286770169</v>
      </c>
      <c r="E19" s="13">
        <f t="shared" si="1"/>
        <v>816.78044611217661</v>
      </c>
      <c r="F19" s="13">
        <f t="shared" si="1"/>
        <v>770.35103599055924</v>
      </c>
      <c r="G19" s="13">
        <f t="shared" si="1"/>
        <v>712.89979916160587</v>
      </c>
      <c r="H19" s="13">
        <f t="shared" si="1"/>
        <v>655.49387905755498</v>
      </c>
      <c r="I19" s="13">
        <f t="shared" si="1"/>
        <v>595.94199066618967</v>
      </c>
      <c r="J19" s="13">
        <f t="shared" si="1"/>
        <v>534.43474168542525</v>
      </c>
      <c r="K19" s="13">
        <f t="shared" si="1"/>
        <v>477.29741958412603</v>
      </c>
      <c r="L19" s="13">
        <f t="shared" si="1"/>
        <v>438.98777925527048</v>
      </c>
      <c r="M19" s="13">
        <f t="shared" si="1"/>
        <v>418.77862204831018</v>
      </c>
      <c r="N19" s="13">
        <f t="shared" si="1"/>
        <v>398.42888280242721</v>
      </c>
      <c r="O19" s="13">
        <f t="shared" si="1"/>
        <v>379.50155851007383</v>
      </c>
      <c r="P19" s="13">
        <f t="shared" si="1"/>
        <v>362.52174526137276</v>
      </c>
      <c r="Q19" s="13">
        <f t="shared" si="1"/>
        <v>348.48792864409785</v>
      </c>
      <c r="R19" s="13">
        <f t="shared" si="1"/>
        <v>336.70272031085455</v>
      </c>
      <c r="S19" s="13">
        <f t="shared" si="1"/>
        <v>328.44775737916223</v>
      </c>
      <c r="T19" s="13">
        <f t="shared" si="1"/>
        <v>308.72930091563825</v>
      </c>
      <c r="U19" s="13">
        <f t="shared" si="1"/>
        <v>254.55782933856017</v>
      </c>
      <c r="V19" s="13">
        <f t="shared" si="1"/>
        <v>170.15422954508429</v>
      </c>
      <c r="W19" s="13">
        <f t="shared" si="1"/>
        <v>121.53087392</v>
      </c>
      <c r="X19" s="13">
        <f t="shared" si="1"/>
        <v>119.48492078999999</v>
      </c>
      <c r="Y19" s="13">
        <f t="shared" si="1"/>
        <v>117.52245667000001</v>
      </c>
      <c r="Z19" s="13">
        <f t="shared" si="1"/>
        <v>115.54288623000001</v>
      </c>
      <c r="AA19" s="13">
        <f t="shared" si="1"/>
        <v>113.87767903999999</v>
      </c>
      <c r="AB19" s="13">
        <f t="shared" si="1"/>
        <v>112.93127633</v>
      </c>
      <c r="AC19" s="13">
        <f t="shared" si="1"/>
        <v>111.99233423000001</v>
      </c>
      <c r="AD19" s="13">
        <f t="shared" si="1"/>
        <v>74.538470940000011</v>
      </c>
      <c r="AE19" s="13">
        <f t="shared" si="1"/>
        <v>37.124421400000003</v>
      </c>
      <c r="AF19" s="13">
        <f t="shared" si="1"/>
        <v>0</v>
      </c>
      <c r="AG19" s="13">
        <f t="shared" si="1"/>
        <v>0</v>
      </c>
      <c r="AH19" s="13">
        <f>SUM(AH7:AH18)</f>
        <v>11381.663936284618</v>
      </c>
      <c r="AI19" s="6"/>
    </row>
    <row r="21" spans="1:37" x14ac:dyDescent="0.35">
      <c r="T21" s="14"/>
      <c r="AJ21" s="10"/>
      <c r="AK21" s="2"/>
    </row>
    <row r="24" spans="1:37" ht="17.399999999999999" x14ac:dyDescent="0.45">
      <c r="A24" s="19" t="s">
        <v>0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6"/>
    </row>
    <row r="25" spans="1:37" ht="17.399999999999999" x14ac:dyDescent="0.45">
      <c r="A25" s="19" t="s">
        <v>20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6"/>
    </row>
    <row r="26" spans="1:37" ht="17.399999999999999" x14ac:dyDescent="0.45">
      <c r="A26" s="19" t="s">
        <v>1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6"/>
    </row>
    <row r="27" spans="1:37" ht="17.399999999999999" x14ac:dyDescent="0.45">
      <c r="A27" s="19" t="str">
        <f>+A4</f>
        <v>Al 31 Julio del 2025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6"/>
    </row>
    <row r="28" spans="1:37" ht="17.399999999999999" x14ac:dyDescent="0.45">
      <c r="A28" s="15"/>
      <c r="B28" s="12">
        <f>+'Perfil Venc Interes DI'!B26</f>
        <v>507.42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</row>
    <row r="29" spans="1:37" x14ac:dyDescent="0.35">
      <c r="A29" s="3" t="s">
        <v>2</v>
      </c>
      <c r="B29" s="4">
        <v>2025</v>
      </c>
      <c r="C29" s="4">
        <v>2026</v>
      </c>
      <c r="D29" s="4">
        <v>2027</v>
      </c>
      <c r="E29" s="4">
        <v>2028</v>
      </c>
      <c r="F29" s="4">
        <v>2029</v>
      </c>
      <c r="G29" s="4">
        <v>2030</v>
      </c>
      <c r="H29" s="4">
        <v>2031</v>
      </c>
      <c r="I29" s="4">
        <v>2032</v>
      </c>
      <c r="J29" s="4">
        <v>2033</v>
      </c>
      <c r="K29" s="4">
        <v>2034</v>
      </c>
      <c r="L29" s="4">
        <v>2035</v>
      </c>
      <c r="M29" s="4">
        <v>2036</v>
      </c>
      <c r="N29" s="4">
        <v>2037</v>
      </c>
      <c r="O29" s="4">
        <v>2038</v>
      </c>
      <c r="P29" s="4">
        <v>2039</v>
      </c>
      <c r="Q29" s="4">
        <v>2040</v>
      </c>
      <c r="R29" s="4">
        <v>2041</v>
      </c>
      <c r="S29" s="4">
        <v>2042</v>
      </c>
      <c r="T29" s="4">
        <v>2043</v>
      </c>
      <c r="U29" s="4">
        <v>2044</v>
      </c>
      <c r="V29" s="4">
        <v>2045</v>
      </c>
      <c r="W29" s="4">
        <v>2046</v>
      </c>
      <c r="X29" s="4">
        <v>2047</v>
      </c>
      <c r="Y29" s="4">
        <v>2048</v>
      </c>
      <c r="Z29" s="4">
        <v>2049</v>
      </c>
      <c r="AA29" s="4">
        <v>2050</v>
      </c>
      <c r="AB29" s="4">
        <v>2051</v>
      </c>
      <c r="AC29" s="4">
        <v>2052</v>
      </c>
      <c r="AD29" s="4">
        <v>2053</v>
      </c>
      <c r="AE29" s="4">
        <v>2054</v>
      </c>
      <c r="AF29" s="4">
        <v>2055</v>
      </c>
      <c r="AG29" s="4">
        <v>2056</v>
      </c>
      <c r="AH29" s="4" t="s">
        <v>3</v>
      </c>
    </row>
    <row r="30" spans="1:37" x14ac:dyDescent="0.35">
      <c r="A30" s="5" t="s">
        <v>4</v>
      </c>
      <c r="B30" s="2">
        <f>+B7*$B$28</f>
        <v>0</v>
      </c>
      <c r="C30" s="2">
        <f t="shared" ref="C30:AG30" si="2">+C7*$B$28</f>
        <v>14849.584300733673</v>
      </c>
      <c r="D30" s="2">
        <f t="shared" si="2"/>
        <v>14370.503634429075</v>
      </c>
      <c r="E30" s="2">
        <f t="shared" si="2"/>
        <v>13448.261809231291</v>
      </c>
      <c r="F30" s="2">
        <f t="shared" si="2"/>
        <v>11969.964605153282</v>
      </c>
      <c r="G30" s="2">
        <f t="shared" si="2"/>
        <v>10152.917820718212</v>
      </c>
      <c r="H30" s="2">
        <f t="shared" si="2"/>
        <v>8335.8710362831443</v>
      </c>
      <c r="I30" s="2">
        <f t="shared" si="2"/>
        <v>6520.4663123675309</v>
      </c>
      <c r="J30" s="2">
        <f t="shared" si="2"/>
        <v>5131.9327463195114</v>
      </c>
      <c r="K30" s="2">
        <f t="shared" si="2"/>
        <v>4252.1700693689318</v>
      </c>
      <c r="L30" s="2">
        <f t="shared" si="2"/>
        <v>3715.1093704726295</v>
      </c>
      <c r="M30" s="2">
        <f t="shared" si="2"/>
        <v>3324.1072405184832</v>
      </c>
      <c r="N30" s="2">
        <f t="shared" si="2"/>
        <v>2933.1050905829047</v>
      </c>
      <c r="O30" s="2">
        <f t="shared" si="2"/>
        <v>2542.1029606287584</v>
      </c>
      <c r="P30" s="2">
        <f t="shared" si="2"/>
        <v>2151.1008237995775</v>
      </c>
      <c r="Q30" s="2">
        <f t="shared" si="2"/>
        <v>1760.0986938454312</v>
      </c>
      <c r="R30" s="2">
        <f t="shared" si="2"/>
        <v>1369.0965501412174</v>
      </c>
      <c r="S30" s="2">
        <f t="shared" si="2"/>
        <v>978.0944133120372</v>
      </c>
      <c r="T30" s="2">
        <f t="shared" si="2"/>
        <v>587.09228335789055</v>
      </c>
      <c r="U30" s="2">
        <f t="shared" si="2"/>
        <v>198.59268050692498</v>
      </c>
      <c r="V30" s="2">
        <f t="shared" si="2"/>
        <v>0</v>
      </c>
      <c r="W30" s="2">
        <f t="shared" si="2"/>
        <v>0</v>
      </c>
      <c r="X30" s="2">
        <f t="shared" si="2"/>
        <v>0</v>
      </c>
      <c r="Y30" s="2">
        <f t="shared" si="2"/>
        <v>0</v>
      </c>
      <c r="Z30" s="2">
        <f t="shared" si="2"/>
        <v>0</v>
      </c>
      <c r="AA30" s="2">
        <f t="shared" si="2"/>
        <v>0</v>
      </c>
      <c r="AB30" s="2">
        <f t="shared" si="2"/>
        <v>0</v>
      </c>
      <c r="AC30" s="2">
        <f t="shared" si="2"/>
        <v>0</v>
      </c>
      <c r="AD30" s="2">
        <f t="shared" si="2"/>
        <v>0</v>
      </c>
      <c r="AE30" s="2">
        <f t="shared" si="2"/>
        <v>0</v>
      </c>
      <c r="AF30" s="2">
        <f t="shared" si="2"/>
        <v>0</v>
      </c>
      <c r="AG30" s="2">
        <f t="shared" si="2"/>
        <v>0</v>
      </c>
      <c r="AH30" s="10">
        <f t="shared" ref="AH30:AH41" si="3">SUM(B30:AG30)</f>
        <v>108590.1724417705</v>
      </c>
    </row>
    <row r="31" spans="1:37" x14ac:dyDescent="0.35">
      <c r="A31" s="5" t="s">
        <v>5</v>
      </c>
      <c r="B31" s="2">
        <f t="shared" ref="B31:AG31" si="4">+B8*$B$28</f>
        <v>0</v>
      </c>
      <c r="C31" s="2">
        <f t="shared" si="4"/>
        <v>30230.919454897619</v>
      </c>
      <c r="D31" s="2">
        <f t="shared" si="4"/>
        <v>29597.818060789417</v>
      </c>
      <c r="E31" s="2">
        <f t="shared" si="4"/>
        <v>29008.579892268644</v>
      </c>
      <c r="F31" s="2">
        <f t="shared" si="4"/>
        <v>28419.341718663673</v>
      </c>
      <c r="G31" s="2">
        <f t="shared" si="4"/>
        <v>21614.208555217097</v>
      </c>
      <c r="H31" s="2">
        <f t="shared" si="4"/>
        <v>14805.798072538724</v>
      </c>
      <c r="I31" s="2">
        <f t="shared" si="4"/>
        <v>7994.1102960195512</v>
      </c>
      <c r="J31" s="2">
        <f t="shared" si="4"/>
        <v>7398.3175144161769</v>
      </c>
      <c r="K31" s="2">
        <f t="shared" si="4"/>
        <v>6802.5247390541681</v>
      </c>
      <c r="L31" s="2">
        <f t="shared" si="4"/>
        <v>6206.7319523765955</v>
      </c>
      <c r="M31" s="2">
        <f t="shared" si="4"/>
        <v>5610.9391809316212</v>
      </c>
      <c r="N31" s="2">
        <f t="shared" si="4"/>
        <v>5015.1463942540486</v>
      </c>
      <c r="O31" s="2">
        <f t="shared" si="4"/>
        <v>4419.353612660675</v>
      </c>
      <c r="P31" s="2">
        <f t="shared" si="4"/>
        <v>3823.5608310573016</v>
      </c>
      <c r="Q31" s="2">
        <f t="shared" si="4"/>
        <v>3227.7680443897289</v>
      </c>
      <c r="R31" s="2">
        <f t="shared" si="4"/>
        <v>2631.9752740919198</v>
      </c>
      <c r="S31" s="2">
        <f t="shared" si="4"/>
        <v>2178.3497739093468</v>
      </c>
      <c r="T31" s="2">
        <f t="shared" si="4"/>
        <v>1853.0637461493734</v>
      </c>
      <c r="U31" s="2">
        <f t="shared" si="4"/>
        <v>1527.7777155251999</v>
      </c>
      <c r="V31" s="2">
        <f t="shared" si="4"/>
        <v>1267.0133241977999</v>
      </c>
      <c r="W31" s="2">
        <f t="shared" si="4"/>
        <v>1009.5262368696</v>
      </c>
      <c r="X31" s="2">
        <f t="shared" si="4"/>
        <v>755.31645861480001</v>
      </c>
      <c r="Y31" s="2">
        <f t="shared" si="4"/>
        <v>501.10667528580001</v>
      </c>
      <c r="Z31" s="2">
        <f t="shared" si="4"/>
        <v>246.89689703100001</v>
      </c>
      <c r="AA31" s="2">
        <f t="shared" si="4"/>
        <v>0</v>
      </c>
      <c r="AB31" s="2">
        <f t="shared" si="4"/>
        <v>0</v>
      </c>
      <c r="AC31" s="2">
        <f t="shared" si="4"/>
        <v>0</v>
      </c>
      <c r="AD31" s="2">
        <f t="shared" si="4"/>
        <v>0</v>
      </c>
      <c r="AE31" s="2">
        <f t="shared" si="4"/>
        <v>0</v>
      </c>
      <c r="AF31" s="2">
        <f t="shared" si="4"/>
        <v>0</v>
      </c>
      <c r="AG31" s="2">
        <f t="shared" si="4"/>
        <v>0</v>
      </c>
      <c r="AH31" s="10">
        <f t="shared" si="3"/>
        <v>216146.14442120987</v>
      </c>
    </row>
    <row r="32" spans="1:37" x14ac:dyDescent="0.35">
      <c r="A32" s="5" t="s">
        <v>6</v>
      </c>
      <c r="B32" s="2">
        <f t="shared" ref="B32:AG32" si="5">+B9*$B$28</f>
        <v>0</v>
      </c>
      <c r="C32" s="2">
        <f t="shared" si="5"/>
        <v>45458.793799354979</v>
      </c>
      <c r="D32" s="2">
        <f t="shared" si="5"/>
        <v>43176.114851473001</v>
      </c>
      <c r="E32" s="2">
        <f t="shared" si="5"/>
        <v>40981.354464688775</v>
      </c>
      <c r="F32" s="2">
        <f t="shared" si="5"/>
        <v>38883.934718981276</v>
      </c>
      <c r="G32" s="2">
        <f t="shared" si="5"/>
        <v>37239.645572008507</v>
      </c>
      <c r="H32" s="2">
        <f t="shared" si="5"/>
        <v>35595.356426645172</v>
      </c>
      <c r="I32" s="2">
        <f t="shared" si="5"/>
        <v>34016.38157740466</v>
      </c>
      <c r="J32" s="2">
        <f t="shared" si="5"/>
        <v>32331.166342367553</v>
      </c>
      <c r="K32" s="2">
        <f t="shared" si="5"/>
        <v>30703.135984305492</v>
      </c>
      <c r="L32" s="2">
        <f t="shared" si="5"/>
        <v>29075.105630704798</v>
      </c>
      <c r="M32" s="2">
        <f t="shared" si="5"/>
        <v>27757.790882816102</v>
      </c>
      <c r="N32" s="2">
        <f t="shared" si="5"/>
        <v>26456.406430916726</v>
      </c>
      <c r="O32" s="2">
        <f t="shared" si="5"/>
        <v>25253.702760940705</v>
      </c>
      <c r="P32" s="2">
        <f t="shared" si="5"/>
        <v>24315.304210502192</v>
      </c>
      <c r="Q32" s="2">
        <f t="shared" si="5"/>
        <v>23857.625915267974</v>
      </c>
      <c r="R32" s="2">
        <f t="shared" si="5"/>
        <v>23811.253270567136</v>
      </c>
      <c r="S32" s="2">
        <f t="shared" si="5"/>
        <v>23766.248168778646</v>
      </c>
      <c r="T32" s="2">
        <f t="shared" si="5"/>
        <v>23721.243079452885</v>
      </c>
      <c r="U32" s="2">
        <f t="shared" si="5"/>
        <v>23676.610954043477</v>
      </c>
      <c r="V32" s="2">
        <f t="shared" si="5"/>
        <v>23631.232887171467</v>
      </c>
      <c r="W32" s="2">
        <f t="shared" si="5"/>
        <v>0</v>
      </c>
      <c r="X32" s="2">
        <f t="shared" si="5"/>
        <v>0</v>
      </c>
      <c r="Y32" s="2">
        <f t="shared" si="5"/>
        <v>0</v>
      </c>
      <c r="Z32" s="2">
        <f t="shared" si="5"/>
        <v>0</v>
      </c>
      <c r="AA32" s="2">
        <f t="shared" si="5"/>
        <v>0</v>
      </c>
      <c r="AB32" s="2">
        <f t="shared" si="5"/>
        <v>0</v>
      </c>
      <c r="AC32" s="2">
        <f t="shared" si="5"/>
        <v>0</v>
      </c>
      <c r="AD32" s="2">
        <f t="shared" si="5"/>
        <v>0</v>
      </c>
      <c r="AE32" s="2">
        <f t="shared" si="5"/>
        <v>0</v>
      </c>
      <c r="AF32" s="2">
        <f t="shared" si="5"/>
        <v>0</v>
      </c>
      <c r="AG32" s="2">
        <f t="shared" si="5"/>
        <v>0</v>
      </c>
      <c r="AH32" s="10">
        <f t="shared" si="3"/>
        <v>613708.40792839148</v>
      </c>
    </row>
    <row r="33" spans="1:38" x14ac:dyDescent="0.35">
      <c r="A33" s="5" t="s">
        <v>7</v>
      </c>
      <c r="B33" s="2">
        <f t="shared" ref="B33:AG33" si="6">+B10*$B$28</f>
        <v>0</v>
      </c>
      <c r="C33" s="2">
        <f t="shared" si="6"/>
        <v>75064.144670923299</v>
      </c>
      <c r="D33" s="2">
        <f t="shared" si="6"/>
        <v>73881.197044047702</v>
      </c>
      <c r="E33" s="2">
        <f t="shared" si="6"/>
        <v>72286.264387845702</v>
      </c>
      <c r="F33" s="2">
        <f t="shared" si="6"/>
        <v>69667.162825965657</v>
      </c>
      <c r="G33" s="2">
        <f t="shared" si="6"/>
        <v>67097.237884193295</v>
      </c>
      <c r="H33" s="2">
        <f t="shared" si="6"/>
        <v>64527.312953736473</v>
      </c>
      <c r="I33" s="2">
        <f t="shared" si="6"/>
        <v>62205.318894717253</v>
      </c>
      <c r="J33" s="2">
        <f t="shared" si="6"/>
        <v>51715.47837507743</v>
      </c>
      <c r="K33" s="2">
        <f t="shared" si="6"/>
        <v>41859.171993181</v>
      </c>
      <c r="L33" s="2">
        <f t="shared" si="6"/>
        <v>32275.956296406323</v>
      </c>
      <c r="M33" s="2">
        <f t="shared" si="6"/>
        <v>31137.095732035337</v>
      </c>
      <c r="N33" s="2">
        <f t="shared" si="6"/>
        <v>29920.473670977924</v>
      </c>
      <c r="O33" s="2">
        <f t="shared" si="6"/>
        <v>28872.929161518547</v>
      </c>
      <c r="P33" s="2">
        <f t="shared" si="6"/>
        <v>28049.098024703493</v>
      </c>
      <c r="Q33" s="2">
        <f t="shared" si="6"/>
        <v>27229.296987307374</v>
      </c>
      <c r="R33" s="2">
        <f t="shared" si="6"/>
        <v>26387.48089427557</v>
      </c>
      <c r="S33" s="2">
        <f t="shared" si="6"/>
        <v>25877.628741955843</v>
      </c>
      <c r="T33" s="2">
        <f t="shared" si="6"/>
        <v>25424.548760568541</v>
      </c>
      <c r="U33" s="2">
        <f t="shared" si="6"/>
        <v>17895.887434994969</v>
      </c>
      <c r="V33" s="2">
        <f t="shared" si="6"/>
        <v>52.095882821400004</v>
      </c>
      <c r="W33" s="2">
        <f t="shared" si="6"/>
        <v>31.338928994400003</v>
      </c>
      <c r="X33" s="2">
        <f t="shared" si="6"/>
        <v>10.5819751674</v>
      </c>
      <c r="Y33" s="2">
        <f t="shared" si="6"/>
        <v>0</v>
      </c>
      <c r="Z33" s="2">
        <f t="shared" si="6"/>
        <v>0</v>
      </c>
      <c r="AA33" s="2">
        <f t="shared" si="6"/>
        <v>0</v>
      </c>
      <c r="AB33" s="2">
        <f t="shared" si="6"/>
        <v>0</v>
      </c>
      <c r="AC33" s="2">
        <f t="shared" si="6"/>
        <v>0</v>
      </c>
      <c r="AD33" s="2">
        <f t="shared" si="6"/>
        <v>0</v>
      </c>
      <c r="AE33" s="2">
        <f t="shared" si="6"/>
        <v>0</v>
      </c>
      <c r="AF33" s="2">
        <f t="shared" si="6"/>
        <v>0</v>
      </c>
      <c r="AG33" s="2">
        <f t="shared" si="6"/>
        <v>0</v>
      </c>
      <c r="AH33" s="10">
        <f t="shared" si="3"/>
        <v>851467.70152141491</v>
      </c>
    </row>
    <row r="34" spans="1:38" x14ac:dyDescent="0.35">
      <c r="A34" s="5" t="s">
        <v>8</v>
      </c>
      <c r="B34" s="2">
        <f t="shared" ref="B34:AG34" si="7">+B11*$B$28</f>
        <v>0</v>
      </c>
      <c r="C34" s="2">
        <f t="shared" si="7"/>
        <v>41115.865544776832</v>
      </c>
      <c r="D34" s="2">
        <f t="shared" si="7"/>
        <v>40436.03790075719</v>
      </c>
      <c r="E34" s="2">
        <f t="shared" si="7"/>
        <v>39720.514251354143</v>
      </c>
      <c r="F34" s="2">
        <f t="shared" si="7"/>
        <v>38873.96507682903</v>
      </c>
      <c r="G34" s="2">
        <f t="shared" si="7"/>
        <v>38136.534546293246</v>
      </c>
      <c r="H34" s="2">
        <f t="shared" si="7"/>
        <v>37401.696520231286</v>
      </c>
      <c r="I34" s="2">
        <f t="shared" si="7"/>
        <v>36715.889085031296</v>
      </c>
      <c r="J34" s="2">
        <f t="shared" si="7"/>
        <v>35932.020463749126</v>
      </c>
      <c r="K34" s="2">
        <f t="shared" si="7"/>
        <v>35197.182433328933</v>
      </c>
      <c r="L34" s="2">
        <f t="shared" si="7"/>
        <v>34462.344413047154</v>
      </c>
      <c r="M34" s="2">
        <f t="shared" si="7"/>
        <v>33760.324357390535</v>
      </c>
      <c r="N34" s="2">
        <f t="shared" si="7"/>
        <v>32992.668356564987</v>
      </c>
      <c r="O34" s="2">
        <f t="shared" si="7"/>
        <v>32257.830325428833</v>
      </c>
      <c r="P34" s="2">
        <f t="shared" si="7"/>
        <v>31522.992300082831</v>
      </c>
      <c r="Q34" s="2">
        <f t="shared" si="7"/>
        <v>30804.759633989936</v>
      </c>
      <c r="R34" s="2">
        <f t="shared" si="7"/>
        <v>30459.229615508131</v>
      </c>
      <c r="S34" s="2">
        <f t="shared" si="7"/>
        <v>30154.817300304603</v>
      </c>
      <c r="T34" s="2">
        <f t="shared" si="7"/>
        <v>29972.1201406974</v>
      </c>
      <c r="U34" s="2">
        <f t="shared" si="7"/>
        <v>29800.517886838803</v>
      </c>
      <c r="V34" s="2">
        <f t="shared" si="7"/>
        <v>29606.725821483</v>
      </c>
      <c r="W34" s="2">
        <f t="shared" si="7"/>
        <v>29424.028661875804</v>
      </c>
      <c r="X34" s="2">
        <f t="shared" si="7"/>
        <v>29241.331497194398</v>
      </c>
      <c r="Y34" s="2">
        <f t="shared" si="7"/>
        <v>29065.691737915204</v>
      </c>
      <c r="Z34" s="2">
        <f t="shared" si="7"/>
        <v>28875.937177980002</v>
      </c>
      <c r="AA34" s="2">
        <f t="shared" si="7"/>
        <v>28693.240023446997</v>
      </c>
      <c r="AB34" s="2">
        <f t="shared" si="7"/>
        <v>28510.542858765602</v>
      </c>
      <c r="AC34" s="2">
        <f t="shared" si="7"/>
        <v>28330.865594065803</v>
      </c>
      <c r="AD34" s="2">
        <f t="shared" si="7"/>
        <v>18884.733539551202</v>
      </c>
      <c r="AE34" s="2">
        <f t="shared" si="7"/>
        <v>9447.0337905965989</v>
      </c>
      <c r="AF34" s="2">
        <f t="shared" si="7"/>
        <v>0</v>
      </c>
      <c r="AG34" s="2">
        <f t="shared" si="7"/>
        <v>0</v>
      </c>
      <c r="AH34" s="10">
        <f t="shared" si="3"/>
        <v>919797.44085507863</v>
      </c>
    </row>
    <row r="35" spans="1:38" x14ac:dyDescent="0.35">
      <c r="A35" s="5" t="s">
        <v>9</v>
      </c>
      <c r="B35" s="2">
        <f t="shared" ref="B35:AG35" si="8">+B12*$B$28</f>
        <v>0</v>
      </c>
      <c r="C35" s="2">
        <f t="shared" si="8"/>
        <v>15965.614764480277</v>
      </c>
      <c r="D35" s="2">
        <f t="shared" si="8"/>
        <v>15220.852461805096</v>
      </c>
      <c r="E35" s="2">
        <f t="shared" si="8"/>
        <v>13767.11900450235</v>
      </c>
      <c r="F35" s="2">
        <f t="shared" si="8"/>
        <v>12467.674940602341</v>
      </c>
      <c r="G35" s="2">
        <f t="shared" si="8"/>
        <v>11514.379381878336</v>
      </c>
      <c r="H35" s="2">
        <f t="shared" si="8"/>
        <v>10574.025960967725</v>
      </c>
      <c r="I35" s="2">
        <f t="shared" si="8"/>
        <v>9686.5875361961171</v>
      </c>
      <c r="J35" s="2">
        <f t="shared" si="8"/>
        <v>8693.315246229</v>
      </c>
      <c r="K35" s="2">
        <f t="shared" si="8"/>
        <v>7756.1001074012011</v>
      </c>
      <c r="L35" s="2">
        <f t="shared" si="8"/>
        <v>6818.8849634992002</v>
      </c>
      <c r="M35" s="2">
        <f t="shared" si="8"/>
        <v>5913.9866759189999</v>
      </c>
      <c r="N35" s="2">
        <f t="shared" si="8"/>
        <v>4944.4546655467993</v>
      </c>
      <c r="O35" s="2">
        <f t="shared" si="8"/>
        <v>4038.1271766722002</v>
      </c>
      <c r="P35" s="2">
        <f t="shared" si="8"/>
        <v>3156.7792487770002</v>
      </c>
      <c r="Q35" s="2">
        <f t="shared" si="8"/>
        <v>2287.9336917401997</v>
      </c>
      <c r="R35" s="2">
        <f t="shared" si="8"/>
        <v>1411.8773286039998</v>
      </c>
      <c r="S35" s="2">
        <f t="shared" si="8"/>
        <v>738.12237968880004</v>
      </c>
      <c r="T35" s="2">
        <f t="shared" si="8"/>
        <v>676.47789267840005</v>
      </c>
      <c r="U35" s="2">
        <f t="shared" si="8"/>
        <v>651.7765741321</v>
      </c>
      <c r="V35" s="2">
        <f t="shared" si="8"/>
        <v>553.18892373179995</v>
      </c>
      <c r="W35" s="2">
        <f t="shared" si="8"/>
        <v>491.54444179559999</v>
      </c>
      <c r="X35" s="2">
        <f t="shared" si="8"/>
        <v>429.89995478519995</v>
      </c>
      <c r="Y35" s="2">
        <f t="shared" si="8"/>
        <v>370.27885069259997</v>
      </c>
      <c r="Z35" s="2">
        <f t="shared" si="8"/>
        <v>306.61098583859996</v>
      </c>
      <c r="AA35" s="2">
        <f t="shared" si="8"/>
        <v>250.86353110020002</v>
      </c>
      <c r="AB35" s="2">
        <f t="shared" si="8"/>
        <v>195.116081436</v>
      </c>
      <c r="AC35" s="2">
        <f t="shared" si="8"/>
        <v>140.13438944219999</v>
      </c>
      <c r="AD35" s="2">
        <f t="shared" si="8"/>
        <v>83.621177033399988</v>
      </c>
      <c r="AE35" s="2">
        <f t="shared" si="8"/>
        <v>27.873727369200001</v>
      </c>
      <c r="AF35" s="2">
        <f t="shared" si="8"/>
        <v>0</v>
      </c>
      <c r="AG35" s="2">
        <f t="shared" si="8"/>
        <v>0</v>
      </c>
      <c r="AH35" s="10">
        <f t="shared" si="3"/>
        <v>139133.22206454497</v>
      </c>
    </row>
    <row r="36" spans="1:38" x14ac:dyDescent="0.35">
      <c r="A36" s="5" t="s">
        <v>10</v>
      </c>
      <c r="B36" s="2">
        <f>+B13*$B$28</f>
        <v>0</v>
      </c>
      <c r="C36" s="2">
        <f t="shared" ref="C36:AG36" si="9">+C13*$B$28</f>
        <v>14683.810233460288</v>
      </c>
      <c r="D36" s="2">
        <f t="shared" si="9"/>
        <v>13927.790485642246</v>
      </c>
      <c r="E36" s="2">
        <f t="shared" si="9"/>
        <v>12798.894539688061</v>
      </c>
      <c r="F36" s="2">
        <f t="shared" si="9"/>
        <v>11061.939939189957</v>
      </c>
      <c r="G36" s="2">
        <f t="shared" si="9"/>
        <v>9244.9747607025711</v>
      </c>
      <c r="H36" s="2">
        <f t="shared" si="9"/>
        <v>7428.0095622337576</v>
      </c>
      <c r="I36" s="2">
        <f t="shared" si="9"/>
        <v>5764.0562265893777</v>
      </c>
      <c r="J36" s="2">
        <f t="shared" si="9"/>
        <v>4674.0027969826378</v>
      </c>
      <c r="K36" s="2">
        <f t="shared" si="9"/>
        <v>3953.4472724880738</v>
      </c>
      <c r="L36" s="2">
        <f t="shared" si="9"/>
        <v>3519.6547272479834</v>
      </c>
      <c r="M36" s="2">
        <f t="shared" si="9"/>
        <v>3128.9246150423319</v>
      </c>
      <c r="N36" s="2">
        <f t="shared" si="9"/>
        <v>2737.8136792350597</v>
      </c>
      <c r="O36" s="2">
        <f t="shared" si="9"/>
        <v>2346.8931283721331</v>
      </c>
      <c r="P36" s="2">
        <f t="shared" si="9"/>
        <v>1955.9726043656722</v>
      </c>
      <c r="Q36" s="2">
        <f t="shared" si="9"/>
        <v>1565.1336863068952</v>
      </c>
      <c r="R36" s="2">
        <f t="shared" si="9"/>
        <v>1174.1315563527487</v>
      </c>
      <c r="S36" s="2">
        <f t="shared" si="9"/>
        <v>783.21100548982224</v>
      </c>
      <c r="T36" s="2">
        <f t="shared" si="9"/>
        <v>392.29048148336079</v>
      </c>
      <c r="U36" s="2">
        <f t="shared" si="9"/>
        <v>0</v>
      </c>
      <c r="V36" s="2">
        <f t="shared" si="9"/>
        <v>0</v>
      </c>
      <c r="W36" s="2">
        <f t="shared" si="9"/>
        <v>0</v>
      </c>
      <c r="X36" s="2">
        <f t="shared" si="9"/>
        <v>0</v>
      </c>
      <c r="Y36" s="2">
        <f t="shared" si="9"/>
        <v>0</v>
      </c>
      <c r="Z36" s="2">
        <f t="shared" si="9"/>
        <v>0</v>
      </c>
      <c r="AA36" s="2">
        <f t="shared" si="9"/>
        <v>0</v>
      </c>
      <c r="AB36" s="2">
        <f t="shared" si="9"/>
        <v>0</v>
      </c>
      <c r="AC36" s="2">
        <f t="shared" si="9"/>
        <v>0</v>
      </c>
      <c r="AD36" s="2">
        <f t="shared" si="9"/>
        <v>0</v>
      </c>
      <c r="AE36" s="2">
        <f t="shared" si="9"/>
        <v>0</v>
      </c>
      <c r="AF36" s="2">
        <f t="shared" si="9"/>
        <v>0</v>
      </c>
      <c r="AG36" s="2">
        <f t="shared" si="9"/>
        <v>0</v>
      </c>
      <c r="AH36" s="10">
        <f t="shared" si="3"/>
        <v>101140.95130087297</v>
      </c>
    </row>
    <row r="37" spans="1:38" x14ac:dyDescent="0.35">
      <c r="A37" s="5" t="s">
        <v>11</v>
      </c>
      <c r="B37" s="2">
        <f t="shared" ref="B37:AG37" si="10">+B14*$B$28</f>
        <v>30399.846968445789</v>
      </c>
      <c r="C37" s="2">
        <f t="shared" si="10"/>
        <v>29751.128639365706</v>
      </c>
      <c r="D37" s="2">
        <f t="shared" si="10"/>
        <v>29129.467766256821</v>
      </c>
      <c r="E37" s="2">
        <f t="shared" si="10"/>
        <v>28604.544760660261</v>
      </c>
      <c r="F37" s="2">
        <f t="shared" si="10"/>
        <v>21754.310713373496</v>
      </c>
      <c r="G37" s="2">
        <f t="shared" si="10"/>
        <v>14958.784692584613</v>
      </c>
      <c r="H37" s="2">
        <f t="shared" si="10"/>
        <v>8156.8109264393297</v>
      </c>
      <c r="I37" s="2">
        <f t="shared" si="10"/>
        <v>7612.5594045730122</v>
      </c>
      <c r="J37" s="2">
        <f t="shared" si="10"/>
        <v>6984.6533840203647</v>
      </c>
      <c r="K37" s="2">
        <f t="shared" si="10"/>
        <v>6398.5746229592824</v>
      </c>
      <c r="L37" s="2">
        <f t="shared" si="10"/>
        <v>5812.495856823999</v>
      </c>
      <c r="M37" s="2">
        <f t="shared" si="10"/>
        <v>5255.2923160249629</v>
      </c>
      <c r="N37" s="2">
        <f t="shared" si="10"/>
        <v>4640.338314395035</v>
      </c>
      <c r="O37" s="2">
        <f t="shared" si="10"/>
        <v>4054.2595482597521</v>
      </c>
      <c r="P37" s="2">
        <f t="shared" si="10"/>
        <v>3468.1807821244702</v>
      </c>
      <c r="Q37" s="2">
        <f t="shared" si="10"/>
        <v>2898.0252274769123</v>
      </c>
      <c r="R37" s="2">
        <f t="shared" si="10"/>
        <v>2302.8244284429061</v>
      </c>
      <c r="S37" s="2">
        <f t="shared" si="10"/>
        <v>1982.8419722530236</v>
      </c>
      <c r="T37" s="2">
        <f t="shared" si="10"/>
        <v>1662.8595211373413</v>
      </c>
      <c r="U37" s="2">
        <f t="shared" si="10"/>
        <v>1382.2064425638002</v>
      </c>
      <c r="V37" s="2">
        <f t="shared" si="10"/>
        <v>1118.0991023118002</v>
      </c>
      <c r="W37" s="2">
        <f t="shared" si="10"/>
        <v>868.03404224940004</v>
      </c>
      <c r="X37" s="2">
        <f t="shared" si="10"/>
        <v>617.96898726120014</v>
      </c>
      <c r="Y37" s="2">
        <f t="shared" si="10"/>
        <v>369.93655023479994</v>
      </c>
      <c r="Z37" s="2">
        <f t="shared" si="10"/>
        <v>117.83887728480001</v>
      </c>
      <c r="AA37" s="2">
        <f t="shared" si="10"/>
        <v>0</v>
      </c>
      <c r="AB37" s="2">
        <f t="shared" si="10"/>
        <v>0</v>
      </c>
      <c r="AC37" s="2">
        <f t="shared" si="10"/>
        <v>0</v>
      </c>
      <c r="AD37" s="2">
        <f t="shared" si="10"/>
        <v>0</v>
      </c>
      <c r="AE37" s="2">
        <f t="shared" si="10"/>
        <v>0</v>
      </c>
      <c r="AF37" s="2">
        <f t="shared" si="10"/>
        <v>0</v>
      </c>
      <c r="AG37" s="2">
        <f t="shared" si="10"/>
        <v>0</v>
      </c>
      <c r="AH37" s="10">
        <f t="shared" si="3"/>
        <v>220301.8838475229</v>
      </c>
    </row>
    <row r="38" spans="1:38" x14ac:dyDescent="0.35">
      <c r="A38" s="5" t="s">
        <v>12</v>
      </c>
      <c r="B38" s="2">
        <f t="shared" ref="B38:AG38" si="11">+B15*$B$28</f>
        <v>52081.544981410872</v>
      </c>
      <c r="C38" s="2">
        <f t="shared" si="11"/>
        <v>44664.523004216389</v>
      </c>
      <c r="D38" s="2">
        <f t="shared" si="11"/>
        <v>42336.349291860191</v>
      </c>
      <c r="E38" s="2">
        <f t="shared" si="11"/>
        <v>40008.17556862699</v>
      </c>
      <c r="F38" s="2">
        <f t="shared" si="11"/>
        <v>38301.343633803081</v>
      </c>
      <c r="G38" s="2">
        <f t="shared" si="11"/>
        <v>36629.801069515677</v>
      </c>
      <c r="H38" s="2">
        <f t="shared" si="11"/>
        <v>34958.258513224013</v>
      </c>
      <c r="I38" s="2">
        <f t="shared" si="11"/>
        <v>33303.244236718303</v>
      </c>
      <c r="J38" s="2">
        <f t="shared" si="11"/>
        <v>31648.229955853301</v>
      </c>
      <c r="K38" s="2">
        <f t="shared" si="11"/>
        <v>29993.215685608946</v>
      </c>
      <c r="L38" s="2">
        <f t="shared" si="11"/>
        <v>28484.546753558137</v>
      </c>
      <c r="M38" s="2">
        <f t="shared" si="11"/>
        <v>27122.223166438227</v>
      </c>
      <c r="N38" s="2">
        <f t="shared" si="11"/>
        <v>25884.987806761619</v>
      </c>
      <c r="O38" s="2">
        <f t="shared" si="11"/>
        <v>24676.947194823617</v>
      </c>
      <c r="P38" s="2">
        <f t="shared" si="11"/>
        <v>23883.23655268288</v>
      </c>
      <c r="Q38" s="2">
        <f t="shared" si="11"/>
        <v>23837.48551568314</v>
      </c>
      <c r="R38" s="2">
        <f t="shared" si="11"/>
        <v>23791.734478673399</v>
      </c>
      <c r="S38" s="2">
        <f t="shared" si="11"/>
        <v>23745.983447905022</v>
      </c>
      <c r="T38" s="2">
        <f t="shared" si="11"/>
        <v>23700.232410895282</v>
      </c>
      <c r="U38" s="2">
        <f t="shared" si="11"/>
        <v>23654.481373895542</v>
      </c>
      <c r="V38" s="2">
        <f t="shared" si="11"/>
        <v>0</v>
      </c>
      <c r="W38" s="2">
        <f t="shared" si="11"/>
        <v>0</v>
      </c>
      <c r="X38" s="2">
        <f t="shared" si="11"/>
        <v>0</v>
      </c>
      <c r="Y38" s="2">
        <f t="shared" si="11"/>
        <v>0</v>
      </c>
      <c r="Z38" s="2">
        <f t="shared" si="11"/>
        <v>0</v>
      </c>
      <c r="AA38" s="2">
        <f t="shared" si="11"/>
        <v>0</v>
      </c>
      <c r="AB38" s="2">
        <f t="shared" si="11"/>
        <v>0</v>
      </c>
      <c r="AC38" s="2">
        <f t="shared" si="11"/>
        <v>0</v>
      </c>
      <c r="AD38" s="2">
        <f t="shared" si="11"/>
        <v>0</v>
      </c>
      <c r="AE38" s="2">
        <f t="shared" si="11"/>
        <v>0</v>
      </c>
      <c r="AF38" s="2">
        <f t="shared" si="11"/>
        <v>0</v>
      </c>
      <c r="AG38" s="2">
        <f t="shared" si="11"/>
        <v>0</v>
      </c>
      <c r="AH38" s="10">
        <f t="shared" si="3"/>
        <v>632706.54464215471</v>
      </c>
    </row>
    <row r="39" spans="1:38" x14ac:dyDescent="0.35">
      <c r="A39" s="5" t="s">
        <v>13</v>
      </c>
      <c r="B39" s="2">
        <f t="shared" ref="B39:AG39" si="12">+B16*$B$28</f>
        <v>76304.499915918495</v>
      </c>
      <c r="C39" s="2">
        <f t="shared" si="12"/>
        <v>75063.904653858597</v>
      </c>
      <c r="D39" s="2">
        <f t="shared" si="12"/>
        <v>73613.915406608401</v>
      </c>
      <c r="E39" s="2">
        <f t="shared" si="12"/>
        <v>71404.653999150731</v>
      </c>
      <c r="F39" s="2">
        <f t="shared" si="12"/>
        <v>68771.151879853205</v>
      </c>
      <c r="G39" s="2">
        <f t="shared" si="12"/>
        <v>66137.649769546915</v>
      </c>
      <c r="H39" s="2">
        <f t="shared" si="12"/>
        <v>63504.147660387796</v>
      </c>
      <c r="I39" s="2">
        <f t="shared" si="12"/>
        <v>52916.302473334079</v>
      </c>
      <c r="J39" s="2">
        <f t="shared" si="12"/>
        <v>42728.909169404345</v>
      </c>
      <c r="K39" s="2">
        <f t="shared" si="12"/>
        <v>33016.810389447208</v>
      </c>
      <c r="L39" s="2">
        <f t="shared" si="12"/>
        <v>31809.352934779006</v>
      </c>
      <c r="M39" s="2">
        <f t="shared" si="12"/>
        <v>30601.895465934409</v>
      </c>
      <c r="N39" s="2">
        <f t="shared" si="12"/>
        <v>29445.27751819124</v>
      </c>
      <c r="O39" s="2">
        <f t="shared" si="12"/>
        <v>28535.176279482846</v>
      </c>
      <c r="P39" s="2">
        <f t="shared" si="12"/>
        <v>27685.953040298973</v>
      </c>
      <c r="Q39" s="2">
        <f t="shared" si="12"/>
        <v>26847.997522166457</v>
      </c>
      <c r="R39" s="2">
        <f t="shared" si="12"/>
        <v>26167.446705710405</v>
      </c>
      <c r="S39" s="2">
        <f t="shared" si="12"/>
        <v>25643.181812490555</v>
      </c>
      <c r="T39" s="2">
        <f t="shared" si="12"/>
        <v>18100.720000747471</v>
      </c>
      <c r="U39" s="2">
        <f t="shared" si="12"/>
        <v>62.817626827800005</v>
      </c>
      <c r="V39" s="2">
        <f t="shared" si="12"/>
        <v>41.946625281599999</v>
      </c>
      <c r="W39" s="2">
        <f t="shared" si="12"/>
        <v>21.0756186612</v>
      </c>
      <c r="X39" s="2">
        <f t="shared" si="12"/>
        <v>0</v>
      </c>
      <c r="Y39" s="2">
        <f t="shared" si="12"/>
        <v>0</v>
      </c>
      <c r="Z39" s="2">
        <f t="shared" si="12"/>
        <v>0</v>
      </c>
      <c r="AA39" s="2">
        <f t="shared" si="12"/>
        <v>0</v>
      </c>
      <c r="AB39" s="2">
        <f t="shared" si="12"/>
        <v>0</v>
      </c>
      <c r="AC39" s="2">
        <f t="shared" si="12"/>
        <v>0</v>
      </c>
      <c r="AD39" s="2">
        <f t="shared" si="12"/>
        <v>0</v>
      </c>
      <c r="AE39" s="2">
        <f t="shared" si="12"/>
        <v>0</v>
      </c>
      <c r="AF39" s="2">
        <f t="shared" si="12"/>
        <v>0</v>
      </c>
      <c r="AG39" s="2">
        <f t="shared" si="12"/>
        <v>0</v>
      </c>
      <c r="AH39" s="10">
        <f t="shared" si="3"/>
        <v>868424.78646808187</v>
      </c>
    </row>
    <row r="40" spans="1:38" x14ac:dyDescent="0.35">
      <c r="A40" s="5" t="s">
        <v>14</v>
      </c>
      <c r="B40" s="2">
        <f t="shared" ref="B40:AG40" si="13">+B17*$B$28</f>
        <v>41101.98490337695</v>
      </c>
      <c r="C40" s="2">
        <f t="shared" si="13"/>
        <v>40966.230978344895</v>
      </c>
      <c r="D40" s="2">
        <f t="shared" si="13"/>
        <v>40215.40950443918</v>
      </c>
      <c r="E40" s="2">
        <f t="shared" si="13"/>
        <v>39423.88279659854</v>
      </c>
      <c r="F40" s="2">
        <f t="shared" si="13"/>
        <v>38670.387710386494</v>
      </c>
      <c r="G40" s="2">
        <f t="shared" si="13"/>
        <v>37908.640061569851</v>
      </c>
      <c r="H40" s="2">
        <f t="shared" si="13"/>
        <v>37164.077465824572</v>
      </c>
      <c r="I40" s="2">
        <f t="shared" si="13"/>
        <v>36444.13280134707</v>
      </c>
      <c r="J40" s="2">
        <f t="shared" si="13"/>
        <v>35674.952247109883</v>
      </c>
      <c r="K40" s="2">
        <f t="shared" si="13"/>
        <v>34930.389645133248</v>
      </c>
      <c r="L40" s="2">
        <f t="shared" si="13"/>
        <v>34185.827044323763</v>
      </c>
      <c r="M40" s="2">
        <f t="shared" si="13"/>
        <v>33441.264431482756</v>
      </c>
      <c r="N40" s="2">
        <f t="shared" si="13"/>
        <v>32696.701830673279</v>
      </c>
      <c r="O40" s="2">
        <f t="shared" si="13"/>
        <v>31952.139228696633</v>
      </c>
      <c r="P40" s="2">
        <f t="shared" si="13"/>
        <v>31207.576617022794</v>
      </c>
      <c r="Q40" s="2">
        <f t="shared" si="13"/>
        <v>30668.781396042305</v>
      </c>
      <c r="R40" s="2">
        <f t="shared" si="13"/>
        <v>30348.21287820856</v>
      </c>
      <c r="S40" s="2">
        <f t="shared" si="13"/>
        <v>30101.295633247806</v>
      </c>
      <c r="T40" s="2">
        <f t="shared" si="13"/>
        <v>29915.570343306597</v>
      </c>
      <c r="U40" s="2">
        <f t="shared" si="13"/>
        <v>29729.8450533654</v>
      </c>
      <c r="V40" s="2">
        <f t="shared" si="13"/>
        <v>29544.119763424198</v>
      </c>
      <c r="W40" s="2">
        <f t="shared" si="13"/>
        <v>29358.394473483</v>
      </c>
      <c r="X40" s="2">
        <f t="shared" si="13"/>
        <v>29172.669183541802</v>
      </c>
      <c r="Y40" s="2">
        <f t="shared" si="13"/>
        <v>28986.943893600601</v>
      </c>
      <c r="Z40" s="2">
        <f t="shared" si="13"/>
        <v>28801.218608733601</v>
      </c>
      <c r="AA40" s="2">
        <f t="shared" si="13"/>
        <v>28615.4933187924</v>
      </c>
      <c r="AB40" s="2">
        <f t="shared" si="13"/>
        <v>28429.768023777</v>
      </c>
      <c r="AC40" s="2">
        <f t="shared" si="13"/>
        <v>28244.04273891</v>
      </c>
      <c r="AD40" s="2">
        <f t="shared" si="13"/>
        <v>18797.902448968798</v>
      </c>
      <c r="AE40" s="2">
        <f t="shared" si="13"/>
        <v>9362.7663888221996</v>
      </c>
      <c r="AF40" s="2">
        <f t="shared" si="13"/>
        <v>0</v>
      </c>
      <c r="AG40" s="2">
        <f t="shared" si="13"/>
        <v>0</v>
      </c>
      <c r="AH40" s="10">
        <f t="shared" si="3"/>
        <v>956060.62141255441</v>
      </c>
    </row>
    <row r="41" spans="1:38" x14ac:dyDescent="0.35">
      <c r="A41" s="5" t="s">
        <v>15</v>
      </c>
      <c r="B41" s="2">
        <f t="shared" ref="B41:AG41" si="14">+B18*$B$28</f>
        <v>16430.84132250449</v>
      </c>
      <c r="C41" s="2">
        <f t="shared" si="14"/>
        <v>15678.798617724085</v>
      </c>
      <c r="D41" s="2">
        <f t="shared" si="14"/>
        <v>14535.749523620914</v>
      </c>
      <c r="E41" s="2">
        <f t="shared" si="14"/>
        <v>12998.488491625149</v>
      </c>
      <c r="F41" s="2">
        <f t="shared" si="14"/>
        <v>12050.344919528137</v>
      </c>
      <c r="G41" s="2">
        <f t="shared" si="14"/>
        <v>11104.841976353729</v>
      </c>
      <c r="H41" s="2">
        <f t="shared" si="14"/>
        <v>10159.339012872524</v>
      </c>
      <c r="I41" s="2">
        <f t="shared" si="14"/>
        <v>9213.8360595397098</v>
      </c>
      <c r="J41" s="2">
        <f t="shared" si="14"/>
        <v>8269.8983844891991</v>
      </c>
      <c r="K41" s="2">
        <f t="shared" si="14"/>
        <v>7327.5337031008012</v>
      </c>
      <c r="L41" s="2">
        <f t="shared" si="14"/>
        <v>6385.1690064698005</v>
      </c>
      <c r="M41" s="2">
        <f t="shared" si="14"/>
        <v>5442.8043352198001</v>
      </c>
      <c r="N41" s="2">
        <f t="shared" si="14"/>
        <v>4503.4099535080004</v>
      </c>
      <c r="O41" s="2">
        <f t="shared" si="14"/>
        <v>3617.2194416969996</v>
      </c>
      <c r="P41" s="2">
        <f t="shared" si="14"/>
        <v>2731.0289451086001</v>
      </c>
      <c r="Q41" s="2">
        <f t="shared" si="14"/>
        <v>1844.8384383717998</v>
      </c>
      <c r="R41" s="2">
        <f t="shared" si="14"/>
        <v>994.43135955779996</v>
      </c>
      <c r="S41" s="2">
        <f t="shared" si="14"/>
        <v>711.18639999899995</v>
      </c>
      <c r="T41" s="2">
        <f t="shared" si="14"/>
        <v>649.20321013860007</v>
      </c>
      <c r="U41" s="2">
        <f t="shared" si="14"/>
        <v>587.22002027819997</v>
      </c>
      <c r="V41" s="2">
        <f t="shared" si="14"/>
        <v>525.2368253436</v>
      </c>
      <c r="W41" s="2">
        <f t="shared" si="14"/>
        <v>463.25364055739999</v>
      </c>
      <c r="X41" s="2">
        <f t="shared" si="14"/>
        <v>401.270450697</v>
      </c>
      <c r="Y41" s="2">
        <f t="shared" si="14"/>
        <v>339.28725576239998</v>
      </c>
      <c r="Z41" s="2">
        <f t="shared" si="14"/>
        <v>280.26878395860001</v>
      </c>
      <c r="AA41" s="2">
        <f t="shared" si="14"/>
        <v>224.2150251372</v>
      </c>
      <c r="AB41" s="2">
        <f t="shared" si="14"/>
        <v>168.16127139</v>
      </c>
      <c r="AC41" s="2">
        <f t="shared" si="14"/>
        <v>112.1075125686</v>
      </c>
      <c r="AD41" s="2">
        <f t="shared" si="14"/>
        <v>56.053758821400002</v>
      </c>
      <c r="AE41" s="2">
        <f t="shared" si="14"/>
        <v>0</v>
      </c>
      <c r="AF41" s="2">
        <f t="shared" si="14"/>
        <v>0</v>
      </c>
      <c r="AG41" s="2">
        <f t="shared" si="14"/>
        <v>0</v>
      </c>
      <c r="AH41" s="10">
        <f t="shared" si="3"/>
        <v>147806.03764594358</v>
      </c>
    </row>
    <row r="42" spans="1:38" x14ac:dyDescent="0.35">
      <c r="A42" s="7" t="s">
        <v>3</v>
      </c>
      <c r="B42" s="13">
        <f t="shared" ref="B42:AG42" si="15">SUM(B30:B41)</f>
        <v>216318.7180916566</v>
      </c>
      <c r="C42" s="13">
        <f t="shared" si="15"/>
        <v>443493.31866213668</v>
      </c>
      <c r="D42" s="13">
        <f t="shared" si="15"/>
        <v>430441.20593172923</v>
      </c>
      <c r="E42" s="13">
        <f t="shared" si="15"/>
        <v>414450.73396624072</v>
      </c>
      <c r="F42" s="13">
        <f t="shared" si="15"/>
        <v>390891.52268232958</v>
      </c>
      <c r="G42" s="13">
        <f t="shared" si="15"/>
        <v>361739.61609058204</v>
      </c>
      <c r="H42" s="13">
        <f t="shared" si="15"/>
        <v>332610.70411138452</v>
      </c>
      <c r="I42" s="13">
        <f t="shared" si="15"/>
        <v>302392.88490383793</v>
      </c>
      <c r="J42" s="13">
        <f t="shared" si="15"/>
        <v>271182.87662601855</v>
      </c>
      <c r="K42" s="13">
        <f t="shared" si="15"/>
        <v>242190.25664537732</v>
      </c>
      <c r="L42" s="13">
        <f t="shared" si="15"/>
        <v>222751.1789497094</v>
      </c>
      <c r="M42" s="13">
        <f t="shared" si="15"/>
        <v>212496.64839975355</v>
      </c>
      <c r="N42" s="13">
        <f t="shared" si="15"/>
        <v>202170.78371160763</v>
      </c>
      <c r="O42" s="13">
        <f t="shared" si="15"/>
        <v>192566.68081918173</v>
      </c>
      <c r="P42" s="13">
        <f t="shared" si="15"/>
        <v>183950.7839805258</v>
      </c>
      <c r="Q42" s="13">
        <f t="shared" si="15"/>
        <v>176829.74475258816</v>
      </c>
      <c r="R42" s="13">
        <f t="shared" si="15"/>
        <v>170849.69434013378</v>
      </c>
      <c r="S42" s="13">
        <f t="shared" si="15"/>
        <v>166660.96104933447</v>
      </c>
      <c r="T42" s="13">
        <f t="shared" si="15"/>
        <v>156655.42187061318</v>
      </c>
      <c r="U42" s="13">
        <f t="shared" si="15"/>
        <v>129167.73376297222</v>
      </c>
      <c r="V42" s="13">
        <f t="shared" si="15"/>
        <v>86339.659155766654</v>
      </c>
      <c r="W42" s="13">
        <f t="shared" si="15"/>
        <v>61667.196044486402</v>
      </c>
      <c r="X42" s="13">
        <f t="shared" si="15"/>
        <v>60629.038507261801</v>
      </c>
      <c r="Y42" s="13">
        <f t="shared" si="15"/>
        <v>59633.244963491401</v>
      </c>
      <c r="Z42" s="13">
        <f t="shared" si="15"/>
        <v>58628.77133082661</v>
      </c>
      <c r="AA42" s="13">
        <f t="shared" si="15"/>
        <v>57783.811898476801</v>
      </c>
      <c r="AB42" s="13">
        <f t="shared" si="15"/>
        <v>57303.58823536861</v>
      </c>
      <c r="AC42" s="13">
        <f t="shared" si="15"/>
        <v>56827.150234986599</v>
      </c>
      <c r="AD42" s="13">
        <f t="shared" si="15"/>
        <v>37822.310924374797</v>
      </c>
      <c r="AE42" s="13">
        <f t="shared" si="15"/>
        <v>18837.673906787997</v>
      </c>
      <c r="AF42" s="13">
        <f t="shared" si="15"/>
        <v>0</v>
      </c>
      <c r="AG42" s="13">
        <f t="shared" si="15"/>
        <v>0</v>
      </c>
      <c r="AH42" s="13">
        <f>SUM(AH30:AH41)</f>
        <v>5775283.9145495407</v>
      </c>
      <c r="AI42" s="6"/>
    </row>
    <row r="43" spans="1:38" x14ac:dyDescent="0.35">
      <c r="AL43" s="10"/>
    </row>
  </sheetData>
  <mergeCells count="8">
    <mergeCell ref="A25:AJ25"/>
    <mergeCell ref="A26:AJ26"/>
    <mergeCell ref="A27:AJ27"/>
    <mergeCell ref="A1:AJ1"/>
    <mergeCell ref="A2:AJ2"/>
    <mergeCell ref="A3:AJ3"/>
    <mergeCell ref="A4:AJ4"/>
    <mergeCell ref="A24:AJ24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52776E950D004BA5F3092B158CD7EF" ma:contentTypeVersion="13" ma:contentTypeDescription="Crear nuevo documento." ma:contentTypeScope="" ma:versionID="5b9c5f06123dd6b1fa6d6449603f38e1">
  <xsd:schema xmlns:xsd="http://www.w3.org/2001/XMLSchema" xmlns:xs="http://www.w3.org/2001/XMLSchema" xmlns:p="http://schemas.microsoft.com/office/2006/metadata/properties" xmlns:ns3="119f3338-2f69-430c-b442-35a2379758bc" xmlns:ns4="d35e522b-4091-4a5f-82a4-a35f81c64795" targetNamespace="http://schemas.microsoft.com/office/2006/metadata/properties" ma:root="true" ma:fieldsID="32103f1fae5545c3cbe1065ab46325c7" ns3:_="" ns4:_="">
    <xsd:import namespace="119f3338-2f69-430c-b442-35a2379758bc"/>
    <xsd:import namespace="d35e522b-4091-4a5f-82a4-a35f81c6479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9f3338-2f69-430c-b442-35a2379758b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5e522b-4091-4a5f-82a4-a35f81c647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8F5696-D3E2-451F-8061-DB95AD6022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9f3338-2f69-430c-b442-35a2379758bc"/>
    <ds:schemaRef ds:uri="d35e522b-4091-4a5f-82a4-a35f81c647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C361C92-E479-4897-A436-E855A43974E1}">
  <ds:schemaRefs>
    <ds:schemaRef ds:uri="http://purl.org/dc/elements/1.1/"/>
    <ds:schemaRef ds:uri="d35e522b-4091-4a5f-82a4-a35f81c64795"/>
    <ds:schemaRef ds:uri="http://purl.org/dc/terms/"/>
    <ds:schemaRef ds:uri="119f3338-2f69-430c-b442-35a2379758bc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2918CC1-346B-4511-8828-30CC4E4FC5D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Perfil Venc Interes DI</vt:lpstr>
      <vt:lpstr>Perfil Venc Interes DE</vt:lpstr>
    </vt:vector>
  </TitlesOfParts>
  <Company>Ministerio de Hacienda Costa Rica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Carvajal Gorgona</dc:creator>
  <cp:lastModifiedBy>Ana Gabriela Corrales Rojas</cp:lastModifiedBy>
  <dcterms:created xsi:type="dcterms:W3CDTF">2021-02-12T17:59:19Z</dcterms:created>
  <dcterms:modified xsi:type="dcterms:W3CDTF">2025-08-29T20:23:23Z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0x010100D752776E950D004BA5F3092B158CD7EF</vt:lpwstr>
  </property>
</Properties>
</file>