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mc:AlternateContent xmlns:mc="http://schemas.openxmlformats.org/markup-compatibility/2006">
    <mc:Choice Requires="x15">
      <x15ac:absPath xmlns:x15ac="http://schemas.microsoft.com/office/spreadsheetml/2010/11/ac" url="https://mhaciendacr-my.sharepoint.com/personal/munozcr_hacienda_go_cr/Documents/Documentos/Informes UCSEP/2025/I TRIM 2025/11. Final Docs to be uploaded to Web/"/>
    </mc:Choice>
  </mc:AlternateContent>
  <xr:revisionPtr revIDLastSave="0" documentId="8_{FA64D6AA-9EEF-474E-9D7F-317F7BEEB3E6}" xr6:coauthVersionLast="47" xr6:coauthVersionMax="47" xr10:uidLastSave="{00000000-0000-0000-0000-000000000000}"/>
  <bookViews>
    <workbookView xWindow="0" yWindow="24" windowWidth="23016" windowHeight="12216" tabRatio="712" xr2:uid="{00000000-000D-0000-FFFF-FFFF00000000}"/>
  </bookViews>
  <sheets>
    <sheet name="Índice" sheetId="52" r:id="rId1"/>
    <sheet name="Cuadro 1" sheetId="46" r:id="rId2"/>
    <sheet name="Cuadro 2" sheetId="42" r:id="rId3"/>
    <sheet name="Cuadro 3" sheetId="50" r:id="rId4"/>
    <sheet name="Cuadro 4" sheetId="17" r:id="rId5"/>
  </sheets>
  <definedNames>
    <definedName name="_xlnm._FilterDatabase" localSheetId="1" hidden="1">'Cuadro 1'!$A$8:$L$18</definedName>
    <definedName name="_xlnm.Print_Area" localSheetId="1">'Cuadro 1'!$A$2:$L$54</definedName>
    <definedName name="_xlnm.Print_Area" localSheetId="2">'Cuadro 2'!$A$2:$H$52</definedName>
    <definedName name="_xlnm.Print_Area" localSheetId="3">'Cuadro 3'!$A$1:$K$50</definedName>
    <definedName name="_xlnm.Print_Area" localSheetId="4">'Cuadro 4'!$A$2:$AL$55</definedName>
    <definedName name="_xlnm.Print_Titles" localSheetId="1">'Cuadro 1'!$2:$8</definedName>
    <definedName name="_xlnm.Print_Titles" localSheetId="2">'Cuadro 2'!$2:$8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7" l="1"/>
  <c r="I34" i="17"/>
  <c r="J34" i="17"/>
  <c r="K34" i="17"/>
  <c r="L34" i="17"/>
  <c r="M34" i="17"/>
  <c r="N34" i="17"/>
  <c r="O34" i="17"/>
  <c r="G34" i="17"/>
  <c r="F34" i="17"/>
  <c r="N29" i="17"/>
  <c r="O29" i="17"/>
  <c r="G29" i="17"/>
  <c r="H29" i="17"/>
  <c r="I29" i="17"/>
  <c r="J29" i="17"/>
  <c r="K29" i="17"/>
  <c r="L29" i="17"/>
  <c r="M29" i="17"/>
  <c r="H34" i="42"/>
  <c r="E34" i="42"/>
  <c r="G34" i="42"/>
  <c r="H29" i="42"/>
  <c r="E29" i="42"/>
  <c r="G29" i="42"/>
  <c r="H18" i="42"/>
  <c r="E18" i="42"/>
  <c r="G18" i="42"/>
  <c r="H41" i="50"/>
  <c r="H37" i="50"/>
  <c r="H24" i="50"/>
  <c r="H25" i="50"/>
  <c r="H26" i="50"/>
  <c r="H23" i="50"/>
  <c r="H12" i="50"/>
  <c r="H13" i="50"/>
  <c r="H14" i="50"/>
  <c r="H15" i="50"/>
  <c r="H16" i="50"/>
  <c r="H11" i="50"/>
  <c r="P41" i="17" l="1"/>
  <c r="P37" i="17"/>
  <c r="P33" i="17"/>
  <c r="P32" i="17"/>
  <c r="P28" i="17"/>
  <c r="P27" i="17"/>
  <c r="P26" i="17"/>
  <c r="P25" i="17"/>
  <c r="P24" i="17"/>
  <c r="P23" i="17"/>
  <c r="P22" i="17"/>
  <c r="P21" i="17"/>
  <c r="P12" i="17"/>
  <c r="P13" i="17"/>
  <c r="P14" i="17"/>
  <c r="P15" i="17"/>
  <c r="P16" i="17"/>
  <c r="P17" i="17"/>
  <c r="P11" i="17"/>
  <c r="E41" i="42"/>
  <c r="E33" i="17"/>
  <c r="AA33" i="17" s="1"/>
  <c r="O41" i="17"/>
  <c r="F33" i="42"/>
  <c r="P29" i="17" l="1"/>
  <c r="P34" i="17"/>
  <c r="O42" i="17"/>
  <c r="O38" i="17"/>
  <c r="O18" i="17"/>
  <c r="O44" i="17" l="1"/>
  <c r="E34" i="46"/>
  <c r="H42" i="17" l="1"/>
  <c r="H38" i="17"/>
  <c r="I38" i="17"/>
  <c r="J38" i="17"/>
  <c r="K38" i="17"/>
  <c r="L38" i="17"/>
  <c r="M38" i="17"/>
  <c r="N38" i="17"/>
  <c r="H18" i="17"/>
  <c r="I18" i="17"/>
  <c r="J18" i="17"/>
  <c r="K18" i="17"/>
  <c r="L18" i="17"/>
  <c r="M18" i="17"/>
  <c r="N18" i="17"/>
  <c r="G18" i="17"/>
  <c r="E42" i="50"/>
  <c r="F42" i="50"/>
  <c r="G42" i="50"/>
  <c r="I42" i="50"/>
  <c r="J42" i="50"/>
  <c r="K42" i="50"/>
  <c r="E38" i="50"/>
  <c r="F38" i="50"/>
  <c r="G38" i="50"/>
  <c r="I38" i="50"/>
  <c r="J38" i="50"/>
  <c r="K38" i="50"/>
  <c r="E34" i="50"/>
  <c r="F34" i="50"/>
  <c r="G34" i="50"/>
  <c r="H34" i="50"/>
  <c r="I34" i="50"/>
  <c r="J34" i="50"/>
  <c r="K34" i="50"/>
  <c r="E29" i="50"/>
  <c r="F29" i="50"/>
  <c r="G29" i="50"/>
  <c r="I29" i="50"/>
  <c r="J29" i="50"/>
  <c r="K29" i="50"/>
  <c r="E18" i="50"/>
  <c r="F18" i="50"/>
  <c r="G18" i="50"/>
  <c r="E38" i="42"/>
  <c r="G38" i="42"/>
  <c r="H38" i="42"/>
  <c r="G44" i="50" l="1"/>
  <c r="E44" i="50"/>
  <c r="F44" i="50"/>
  <c r="H44" i="17"/>
  <c r="J12" i="50"/>
  <c r="J18" i="50" s="1"/>
  <c r="J44" i="50" s="1"/>
  <c r="E17" i="17" l="1"/>
  <c r="H42" i="42" l="1"/>
  <c r="H44" i="42" s="1"/>
  <c r="P18" i="17" l="1"/>
  <c r="P42" i="17"/>
  <c r="E42" i="42" l="1"/>
  <c r="E44" i="42" s="1"/>
  <c r="I12" i="50" l="1"/>
  <c r="I18" i="50" s="1"/>
  <c r="I44" i="50" s="1"/>
  <c r="M41" i="17"/>
  <c r="N41" i="17"/>
  <c r="L41" i="17"/>
  <c r="K41" i="17"/>
  <c r="J41" i="17"/>
  <c r="I41" i="17"/>
  <c r="AA17" i="17"/>
  <c r="N42" i="17" l="1"/>
  <c r="N44" i="17" s="1"/>
  <c r="J42" i="17"/>
  <c r="J44" i="17" s="1"/>
  <c r="K42" i="17"/>
  <c r="K44" i="17" s="1"/>
  <c r="L42" i="17"/>
  <c r="L44" i="17" s="1"/>
  <c r="M42" i="17"/>
  <c r="M44" i="17" s="1"/>
  <c r="I42" i="17"/>
  <c r="I44" i="17" s="1"/>
  <c r="F29" i="17"/>
  <c r="F18" i="17"/>
  <c r="E28" i="17"/>
  <c r="AA28" i="17" s="1"/>
  <c r="H38" i="50"/>
  <c r="G42" i="42"/>
  <c r="G44" i="42" s="1"/>
  <c r="D28" i="42"/>
  <c r="F28" i="42" s="1"/>
  <c r="D17" i="42"/>
  <c r="F17" i="42" s="1"/>
  <c r="E29" i="46"/>
  <c r="E18" i="46"/>
  <c r="E41" i="46" l="1"/>
  <c r="D41" i="42" s="1"/>
  <c r="F41" i="42" l="1"/>
  <c r="F42" i="42" s="1"/>
  <c r="D42" i="42"/>
  <c r="E42" i="46" l="1"/>
  <c r="E38" i="46"/>
  <c r="E44" i="46" l="1"/>
  <c r="P38" i="17"/>
  <c r="P44" i="17" s="1"/>
  <c r="F42" i="17" l="1"/>
  <c r="G42" i="17"/>
  <c r="F38" i="17"/>
  <c r="F44" i="17" s="1"/>
  <c r="H18" i="50" l="1"/>
  <c r="D16" i="17" l="1"/>
  <c r="E16" i="17"/>
  <c r="AA16" i="17" l="1"/>
  <c r="D16" i="42"/>
  <c r="F16" i="42" s="1"/>
  <c r="D11" i="42" l="1"/>
  <c r="F11" i="42" s="1"/>
  <c r="E32" i="17" l="1"/>
  <c r="E34" i="17" s="1"/>
  <c r="E26" i="17" l="1"/>
  <c r="E27" i="17"/>
  <c r="E11" i="17"/>
  <c r="D11" i="17"/>
  <c r="D11" i="50"/>
  <c r="AA11" i="17" l="1"/>
  <c r="D32" i="17" l="1"/>
  <c r="D32" i="50"/>
  <c r="D34" i="50" s="1"/>
  <c r="D32" i="42"/>
  <c r="AA32" i="17" l="1"/>
  <c r="D34" i="17"/>
  <c r="F32" i="42"/>
  <c r="F34" i="42" s="1"/>
  <c r="D34" i="42"/>
  <c r="D26" i="17"/>
  <c r="AA26" i="17" s="1"/>
  <c r="D27" i="17"/>
  <c r="AA27" i="17" s="1"/>
  <c r="D26" i="50"/>
  <c r="D27" i="50"/>
  <c r="D26" i="42"/>
  <c r="F26" i="42" s="1"/>
  <c r="D27" i="42"/>
  <c r="F27" i="42" s="1"/>
  <c r="D41" i="50" l="1"/>
  <c r="G38" i="17"/>
  <c r="G44" i="17" s="1"/>
  <c r="E37" i="17"/>
  <c r="E41" i="17"/>
  <c r="E12" i="17"/>
  <c r="E13" i="17"/>
  <c r="E14" i="17"/>
  <c r="E15" i="17"/>
  <c r="E21" i="17"/>
  <c r="E22" i="17"/>
  <c r="E23" i="17"/>
  <c r="E24" i="17"/>
  <c r="E25" i="17"/>
  <c r="D37" i="17"/>
  <c r="D12" i="17"/>
  <c r="D13" i="17"/>
  <c r="D14" i="17"/>
  <c r="D15" i="17"/>
  <c r="D21" i="17"/>
  <c r="D22" i="17"/>
  <c r="D23" i="17"/>
  <c r="D24" i="17"/>
  <c r="D25" i="17"/>
  <c r="H29" i="50"/>
  <c r="H44" i="50" s="1"/>
  <c r="H42" i="50"/>
  <c r="D37" i="50"/>
  <c r="D12" i="50"/>
  <c r="D13" i="50"/>
  <c r="D14" i="50"/>
  <c r="D15" i="50"/>
  <c r="D21" i="50"/>
  <c r="D22" i="50"/>
  <c r="D23" i="50"/>
  <c r="D24" i="50"/>
  <c r="D25" i="50"/>
  <c r="D37" i="42"/>
  <c r="F37" i="42" s="1"/>
  <c r="F38" i="42" s="1"/>
  <c r="D12" i="42"/>
  <c r="F12" i="42" s="1"/>
  <c r="D13" i="42"/>
  <c r="F13" i="42" s="1"/>
  <c r="D14" i="42"/>
  <c r="F14" i="42" s="1"/>
  <c r="D15" i="42"/>
  <c r="F15" i="42" s="1"/>
  <c r="D21" i="42"/>
  <c r="F21" i="42" s="1"/>
  <c r="D22" i="42"/>
  <c r="F22" i="42" s="1"/>
  <c r="D23" i="42"/>
  <c r="F23" i="42" s="1"/>
  <c r="D24" i="42"/>
  <c r="F24" i="42" s="1"/>
  <c r="D25" i="42"/>
  <c r="F25" i="42" s="1"/>
  <c r="A5" i="17"/>
  <c r="A5" i="50"/>
  <c r="A5" i="42"/>
  <c r="F18" i="42" l="1"/>
  <c r="F29" i="42"/>
  <c r="AA14" i="17"/>
  <c r="D29" i="50"/>
  <c r="D18" i="17"/>
  <c r="E29" i="17"/>
  <c r="E18" i="17"/>
  <c r="D18" i="50"/>
  <c r="D29" i="17"/>
  <c r="D29" i="42"/>
  <c r="D18" i="42"/>
  <c r="K12" i="50"/>
  <c r="K18" i="50" s="1"/>
  <c r="K44" i="50" s="1"/>
  <c r="D41" i="17"/>
  <c r="AA21" i="17"/>
  <c r="AA25" i="17"/>
  <c r="AA23" i="17"/>
  <c r="AA13" i="17"/>
  <c r="D42" i="50"/>
  <c r="E38" i="17"/>
  <c r="D38" i="50"/>
  <c r="AA12" i="17"/>
  <c r="AA24" i="17"/>
  <c r="AA22" i="17"/>
  <c r="AA37" i="17"/>
  <c r="AA15" i="17"/>
  <c r="E42" i="17"/>
  <c r="F44" i="42" l="1"/>
  <c r="E44" i="17"/>
  <c r="D44" i="50"/>
  <c r="AA41" i="17"/>
  <c r="D42" i="17"/>
  <c r="D38" i="42"/>
  <c r="D44" i="42" s="1"/>
  <c r="D38" i="17"/>
  <c r="D44" i="17" l="1"/>
</calcChain>
</file>

<file path=xl/sharedStrings.xml><?xml version="1.0" encoding="utf-8"?>
<sst xmlns="http://schemas.openxmlformats.org/spreadsheetml/2006/main" count="699" uniqueCount="168">
  <si>
    <t>Cuadro 1</t>
  </si>
  <si>
    <t>FECHAS IMPORTANTES ASOCIADAS A LOS CONTRATOS DE PRÉSTAMO</t>
  </si>
  <si>
    <t>Cuadro 2</t>
  </si>
  <si>
    <t>DESEMBOLSOS REALES Y PROGRAMACIÓN I TRIMESTRE 2025</t>
  </si>
  <si>
    <t>Cuadro 3</t>
  </si>
  <si>
    <t>ESTADO FINANCIERO DE LA CONTRAPARTIDA NACIONAL Y DONACIÓN</t>
  </si>
  <si>
    <t>Cuadro 4</t>
  </si>
  <si>
    <t>DESEMBOLSOS, AVANCE FINANCIERO Y AVANCE FISICO (2015 - I TRIMESTRE 2025)</t>
  </si>
  <si>
    <t>CUADRO N° 1</t>
  </si>
  <si>
    <t>(cifras expresadas en valores absolutos en US$)</t>
  </si>
  <si>
    <t>Referencia del Acreedor</t>
  </si>
  <si>
    <t>Nombre del Programa / Proyecto</t>
  </si>
  <si>
    <t xml:space="preserve">Unidad Ejecutora </t>
  </si>
  <si>
    <t xml:space="preserve">Deudor / Garante </t>
  </si>
  <si>
    <t>Monto del Préstamo
(en US$)</t>
  </si>
  <si>
    <t>Fecha de Suscripción del Contrato</t>
  </si>
  <si>
    <t>Fecha de Aprobación de Ley</t>
  </si>
  <si>
    <t>Número de Ley</t>
  </si>
  <si>
    <t>Fecha incorporación de recursos al Presupuesto Nacional y/o Institucional</t>
  </si>
  <si>
    <t>Fecha de vencimiento del período de desembolso original</t>
  </si>
  <si>
    <t>Fecha de vencimiento del período de desembolso con prórrogas</t>
  </si>
  <si>
    <t>Cantidad de prórrogas otorgadas al período de desembolso</t>
  </si>
  <si>
    <t>BCIE</t>
  </si>
  <si>
    <t>AM 2080</t>
  </si>
  <si>
    <t>Ampliación Programa de Obras Estratégicas de Infraestructura Vial</t>
  </si>
  <si>
    <t xml:space="preserve">CONAVI </t>
  </si>
  <si>
    <t>CONAVI</t>
  </si>
  <si>
    <t>N/A</t>
  </si>
  <si>
    <t>Proyecto de Reducción de Agua No Contabilizada y Optimización de la Eficiencia Energética en el GAM</t>
  </si>
  <si>
    <t>AYA</t>
  </si>
  <si>
    <t>Programa de Abastecimiento del Área Metropolitana de San José, Acueductos Urbanos II y Alcantarillado Sanitario de Juanito Mora de Puntarenas</t>
  </si>
  <si>
    <t>2188-A</t>
  </si>
  <si>
    <t xml:space="preserve">AYA </t>
  </si>
  <si>
    <t>Programa de Alcantarillado y Control de Inundaciones para Limón</t>
  </si>
  <si>
    <t>AYA/SENARA</t>
  </si>
  <si>
    <t>GOBNO</t>
  </si>
  <si>
    <t>Proyecto de Abastecimiento de Agua para la Cuenca Media del río Tempisque y Comunidades Costeras (PAACUME)</t>
  </si>
  <si>
    <t xml:space="preserve">SENARA </t>
  </si>
  <si>
    <t>Programa de emergencia para la reconstrucción integral y resiliente de infraestructura (PROERI)</t>
  </si>
  <si>
    <t xml:space="preserve">CNE </t>
  </si>
  <si>
    <t>BID</t>
  </si>
  <si>
    <t>3071/OC-CR</t>
  </si>
  <si>
    <t>Programa de Infraestructura de Transporte</t>
  </si>
  <si>
    <t>MOPT</t>
  </si>
  <si>
    <t xml:space="preserve">3072/CH-CR </t>
  </si>
  <si>
    <t>3488/OC-CR</t>
  </si>
  <si>
    <t>Programa de Integración Fronteriza de Costa Rica</t>
  </si>
  <si>
    <t xml:space="preserve">COMEX </t>
  </si>
  <si>
    <t>4507/OC-CR</t>
  </si>
  <si>
    <t>Programa Red Vial Cantonal II</t>
  </si>
  <si>
    <t>3589/OC-CR</t>
  </si>
  <si>
    <t xml:space="preserve">Primer Programa de Energía Renovable, Transmisión y Distribución de Electricidad </t>
  </si>
  <si>
    <t>ICE</t>
  </si>
  <si>
    <t>ICE / GOBNO</t>
  </si>
  <si>
    <t>4864/OC-CR</t>
  </si>
  <si>
    <t xml:space="preserve">Programa de Infraestructura Vial y Promoción de Asociaciones Público-Privadas </t>
  </si>
  <si>
    <t>4871/OC-CR</t>
  </si>
  <si>
    <t>Programa de Seguridad Ciudadana y Prevención de Violencia</t>
  </si>
  <si>
    <t>MJP</t>
  </si>
  <si>
    <t>5823/OC-CR</t>
  </si>
  <si>
    <t>Programa de Infraestructura Vial y Movilidad Urbana Conectividad Resiliente</t>
  </si>
  <si>
    <t xml:space="preserve">MOPT </t>
  </si>
  <si>
    <t>BIRF</t>
  </si>
  <si>
    <t>9075-CR</t>
  </si>
  <si>
    <t>Proyecto Hacienda Digital para el Bicentenario</t>
  </si>
  <si>
    <t>MH</t>
  </si>
  <si>
    <t>9922</t>
  </si>
  <si>
    <t>9502-CR</t>
  </si>
  <si>
    <t>10622</t>
  </si>
  <si>
    <t>N/D</t>
  </si>
  <si>
    <t>EXIMBANK</t>
  </si>
  <si>
    <t>1420202052013211015</t>
  </si>
  <si>
    <t xml:space="preserve">Rehabilitación y Ampliación de la Ruta Nacional No. 32 </t>
  </si>
  <si>
    <t>JICA</t>
  </si>
  <si>
    <t>CR-P5-2</t>
  </si>
  <si>
    <t>G. TOTAL en US$</t>
  </si>
  <si>
    <t>CUADRO N° 2</t>
  </si>
  <si>
    <t>(cifras expresadas en valores absolutos US$)</t>
  </si>
  <si>
    <t>Unidad Ejecutora</t>
  </si>
  <si>
    <t xml:space="preserve">Monto del Préstamo
(en US$) </t>
  </si>
  <si>
    <t xml:space="preserve">Monto acumulado desembolsado a marzo 2025
(en US$)  </t>
  </si>
  <si>
    <t xml:space="preserve">Monto Pendiente por desembolsar
 (en US$)  </t>
  </si>
  <si>
    <r>
      <t xml:space="preserve">Programado </t>
    </r>
    <r>
      <rPr>
        <b/>
        <vertAlign val="superscript"/>
        <sz val="9"/>
        <color rgb="FF000000"/>
        <rFont val="HendersonSansW00-BasicLight"/>
      </rPr>
      <t>1/</t>
    </r>
  </si>
  <si>
    <t>Real</t>
  </si>
  <si>
    <t>AM2080</t>
  </si>
  <si>
    <t>Ampliación Programa  de Obras Estratégicas de Infraestructura Vial</t>
  </si>
  <si>
    <r>
      <t>Proyecto de Reducción de Agua No Contabilizada y Optimización de la Eficiencia Energética en el GAM</t>
    </r>
    <r>
      <rPr>
        <b/>
        <vertAlign val="superscript"/>
        <sz val="9"/>
        <color theme="1"/>
        <rFont val="HendersonSansW00-BasicLight"/>
      </rPr>
      <t xml:space="preserve"> </t>
    </r>
  </si>
  <si>
    <t>AyA</t>
  </si>
  <si>
    <t>AyA/SENARA</t>
  </si>
  <si>
    <t>Primer Programa de Energía Renovable, Transmisión y Distribución de Electricidad</t>
  </si>
  <si>
    <t xml:space="preserve">MH </t>
  </si>
  <si>
    <t>Segundo Préstamo de Políticas de Desarrollo de la Gestión del Riesgo de Desastres en Costa Rica con Opción de Desembolso Diferido ante Catástrofes (CAT DDO)</t>
  </si>
  <si>
    <t xml:space="preserve">Proyecto Rehabilitación y Ampliación de la Ruta Nacional No. 32 </t>
  </si>
  <si>
    <r>
      <t>NOTAS:</t>
    </r>
    <r>
      <rPr>
        <b/>
        <sz val="9"/>
        <color theme="1"/>
        <rFont val="HendersonSansW00-BasicLight"/>
      </rPr>
      <t xml:space="preserve"> </t>
    </r>
  </si>
  <si>
    <t>CUADRO N° 3</t>
  </si>
  <si>
    <t>Contrapartida Nacional</t>
  </si>
  <si>
    <t>Donación</t>
  </si>
  <si>
    <t>Monto Original 
(en US$)</t>
  </si>
  <si>
    <t>Monto Vigente
 (en US$)</t>
  </si>
  <si>
    <t>Monto ejecutado a marzo 2025</t>
  </si>
  <si>
    <t>Monto pendiente por ejecutar</t>
  </si>
  <si>
    <t>Monto de Donación</t>
  </si>
  <si>
    <t>Monto desembolsado a marzo 2025 (Desembolsado)</t>
  </si>
  <si>
    <t xml:space="preserve">Monto pendiente por desembolsar </t>
  </si>
  <si>
    <t xml:space="preserve">Proyecto de Reducción de Agua No Contabilizada y Optimización de la Eficiencia Energética en el GAM </t>
  </si>
  <si>
    <t>NA</t>
  </si>
  <si>
    <t>CNE</t>
  </si>
  <si>
    <r>
      <t xml:space="preserve">Programa de Integración Fronteriza de Costa Rica </t>
    </r>
    <r>
      <rPr>
        <b/>
        <vertAlign val="superscript"/>
        <sz val="9"/>
        <color theme="1"/>
        <rFont val="HendersonSansW00-BasicLight"/>
      </rPr>
      <t>2/</t>
    </r>
  </si>
  <si>
    <t xml:space="preserve">Segundo Préstamo de Políticas de Desarrollo de la Gestión del Riesgo de Desastres en Costa Rica con Opción de Desembolso Diferido ante Catástrofes (CAT DDO) </t>
  </si>
  <si>
    <r>
      <t>Proyecto Rehabilitación y Ampliación de la Ruta Nacional No. 32</t>
    </r>
    <r>
      <rPr>
        <vertAlign val="superscript"/>
        <sz val="9"/>
        <color rgb="FF000000"/>
        <rFont val="HendersonSansW00-BasicLight"/>
      </rPr>
      <t xml:space="preserve"> </t>
    </r>
  </si>
  <si>
    <r>
      <t xml:space="preserve">Proyecto Geotérmico Borinquen I </t>
    </r>
    <r>
      <rPr>
        <b/>
        <vertAlign val="superscript"/>
        <sz val="9"/>
        <color rgb="FF000000"/>
        <rFont val="HendersonSansW00-BasicLight"/>
      </rPr>
      <t>4/</t>
    </r>
  </si>
  <si>
    <t>CUADRO N° 4</t>
  </si>
  <si>
    <t>DESEMBOLSOS, AVANCE FINANCIERO Y AVANCE FISICO (2015 - I Trimestre 2025)</t>
  </si>
  <si>
    <t xml:space="preserve">Monto del Préstamo 
(en US$) </t>
  </si>
  <si>
    <r>
      <t xml:space="preserve">Desembolsos </t>
    </r>
    <r>
      <rPr>
        <b/>
        <vertAlign val="superscript"/>
        <sz val="9"/>
        <color theme="1"/>
        <rFont val="HendersonSansW00-BasicLight"/>
      </rPr>
      <t>1/</t>
    </r>
  </si>
  <si>
    <t>Al I Trimestre 2025</t>
  </si>
  <si>
    <t xml:space="preserve">Programa de Alcantarillado y Control de Inundaciones para Limón </t>
  </si>
  <si>
    <t xml:space="preserve">3071/OC-CR  
</t>
  </si>
  <si>
    <t xml:space="preserve">
3072/CH-CR </t>
  </si>
  <si>
    <r>
      <t>Primer Programa de Energía Renovable, Transmisión y Distribución de Electricidad</t>
    </r>
    <r>
      <rPr>
        <sz val="9"/>
        <color rgb="FFFF0000"/>
        <rFont val="HendersonSansW00-BasicLight"/>
      </rPr>
      <t xml:space="preserve"> </t>
    </r>
  </si>
  <si>
    <t xml:space="preserve">ICE </t>
  </si>
  <si>
    <r>
      <t>Proyecto Rehabilitación y Ampliación de la Ruta Nacional No. 32</t>
    </r>
    <r>
      <rPr>
        <vertAlign val="superscript"/>
        <sz val="9"/>
        <color theme="1"/>
        <rFont val="HendersonSansW00-BasicLight"/>
      </rPr>
      <t xml:space="preserve"> </t>
    </r>
  </si>
  <si>
    <r>
      <rPr>
        <b/>
        <sz val="9"/>
        <color rgb="FF000000"/>
        <rFont val="HendersonSansW00-BasicLight"/>
      </rPr>
      <t>1/</t>
    </r>
    <r>
      <rPr>
        <sz val="9"/>
        <color rgb="FF000000"/>
        <rFont val="HendersonSansW00-BasicLight"/>
      </rPr>
      <t xml:space="preserve"> Los valores corresponden al comportamiento de cada año y periodo en particular (no son acumulados).</t>
    </r>
  </si>
  <si>
    <t>TIPOS DE CAMBIO</t>
  </si>
  <si>
    <t>I trimestre 2025</t>
  </si>
  <si>
    <t>Euros a $</t>
  </si>
  <si>
    <t xml:space="preserve">Yenes </t>
  </si>
  <si>
    <t>Yenes a $</t>
  </si>
  <si>
    <t xml:space="preserve">Euros </t>
  </si>
  <si>
    <t>Yuanes a $</t>
  </si>
  <si>
    <r>
      <rPr>
        <b/>
        <sz val="9"/>
        <color rgb="FF000000"/>
        <rFont val="HendersonSansW00-BasicLight"/>
      </rPr>
      <t>4/</t>
    </r>
    <r>
      <rPr>
        <sz val="9"/>
        <color rgb="FF000000"/>
        <rFont val="HendersonSansW00-BasicLight"/>
      </rPr>
      <t xml:space="preserve">  Para dolarizar los montos de los préstamos cuya moneda contractual no fue pactada en dólares se utilizó como referencia el valor del tipo de cambio al 31 de marzo de 2025 de dicha moneda con respecto al dólar.</t>
    </r>
  </si>
  <si>
    <r>
      <rPr>
        <b/>
        <sz val="9"/>
        <color rgb="FF000000"/>
        <rFont val="HendersonSansW00-BasicLight"/>
      </rPr>
      <t xml:space="preserve">7/ </t>
    </r>
    <r>
      <rPr>
        <sz val="9"/>
        <color rgb="FF000000"/>
        <rFont val="HendersonSansW00-BasicLight"/>
      </rPr>
      <t>Para dolarizar los montos de los préstamos cuya moneda contractual no fue pactada en dólares, se utilizó como referencia el valor del tipo de cambio al 31 de marzo de 2025 de dicha moneda con respecto al dólar.</t>
    </r>
  </si>
  <si>
    <t>I Trimestre 2025</t>
  </si>
  <si>
    <r>
      <t xml:space="preserve">Proyecto Geotérmico Borinquen I </t>
    </r>
    <r>
      <rPr>
        <b/>
        <vertAlign val="superscript"/>
        <sz val="9"/>
        <color rgb="FF000000"/>
        <rFont val="HendersonSansW00-BasicLight"/>
      </rPr>
      <t>2/</t>
    </r>
  </si>
  <si>
    <r>
      <rPr>
        <b/>
        <sz val="9"/>
        <color rgb="FF000000"/>
        <rFont val="HendersonSansW00-BasicLight"/>
      </rPr>
      <t>2/</t>
    </r>
    <r>
      <rPr>
        <sz val="9"/>
        <color rgb="FF000000"/>
        <rFont val="HendersonSansW00-BasicLight"/>
      </rPr>
      <t xml:space="preserve"> Para dolarizar los montos de los préstamos cuya moneda contractual no fue pactada en dólares, se utilizó como referencia el valor del tipo de cambio al 31 de marzo de 2025 de dicha moneda con respecto al dólar.</t>
    </r>
  </si>
  <si>
    <r>
      <rPr>
        <b/>
        <sz val="9"/>
        <color rgb="FF000000"/>
        <rFont val="HendersonSansW00-BasicLight"/>
      </rPr>
      <t>2/</t>
    </r>
    <r>
      <rPr>
        <sz val="9"/>
        <color rgb="FF000000"/>
        <rFont val="HendersonSansW00-BasicLight"/>
      </rPr>
      <t xml:space="preserve"> Adicionalmente, el PIF cuenta con ¢1.500 M otorgados mediante presupuesto nacional 2025. El monto en dólares será definido cuando se conozca con certeza el pago a realizar con dichos recursos (estos fondos serán inyectados al CCF Peñas Blancas).</t>
    </r>
  </si>
  <si>
    <t>Desempeño del Programa / Proyecto según DGGDP al 
31-12-2024</t>
  </si>
  <si>
    <r>
      <t xml:space="preserve">Avance Financiero (%) </t>
    </r>
    <r>
      <rPr>
        <b/>
        <vertAlign val="superscript"/>
        <sz val="9"/>
        <color theme="1"/>
        <rFont val="HendersonSansW00-BasicLight"/>
      </rPr>
      <t>2/</t>
    </r>
  </si>
  <si>
    <r>
      <t xml:space="preserve">Avance Físico (%) </t>
    </r>
    <r>
      <rPr>
        <b/>
        <vertAlign val="superscript"/>
        <sz val="9"/>
        <color theme="1"/>
        <rFont val="HendersonSansW00-BasicLight"/>
      </rPr>
      <t>2/</t>
    </r>
  </si>
  <si>
    <r>
      <t xml:space="preserve">Proyecto de Abastecimiento de Agua para la Cuenca Media del río Tempisque y Comunidades Costeras (PAACUME) </t>
    </r>
    <r>
      <rPr>
        <b/>
        <vertAlign val="superscript"/>
        <sz val="9"/>
        <color theme="1"/>
        <rFont val="HendersonSansW00-BasicLight"/>
      </rPr>
      <t>4/</t>
    </r>
  </si>
  <si>
    <r>
      <rPr>
        <b/>
        <sz val="9"/>
        <color rgb="FF000000"/>
        <rFont val="HendersonSansW00-BasicLight"/>
      </rPr>
      <t xml:space="preserve">4/ </t>
    </r>
    <r>
      <rPr>
        <sz val="9"/>
        <color rgb="FF000000"/>
        <rFont val="HendersonSansW00-BasicLight"/>
      </rPr>
      <t xml:space="preserve">El avance físico de PAACUME a diciembre de 2024 corresponde a 7,52% y no a 7,46%, según ajuste proporcionado por la UE.  </t>
    </r>
  </si>
  <si>
    <r>
      <rPr>
        <b/>
        <sz val="9"/>
        <color rgb="FF000000"/>
        <rFont val="HendersonSansW00-BasicLight"/>
      </rPr>
      <t>1/</t>
    </r>
    <r>
      <rPr>
        <sz val="9"/>
        <color rgb="FF000000"/>
        <rFont val="HendersonSansW00-BasicLight"/>
      </rPr>
      <t xml:space="preserve">  Los montos por desembolsar, son proyecciones realizadas por las UE/UCP con corte a diciembre y junio de cada año (con corte a diciembre 2024 para el presente caso).</t>
    </r>
  </si>
  <si>
    <r>
      <rPr>
        <b/>
        <sz val="9"/>
        <color rgb="FF000000"/>
        <rFont val="HendersonSansW00-BasicLight"/>
      </rPr>
      <t>1/</t>
    </r>
    <r>
      <rPr>
        <sz val="9"/>
        <color rgb="FF000000"/>
        <rFont val="HendersonSansW00-BasicLight"/>
      </rPr>
      <t xml:space="preserve"> SENARA realizó un incremento en el monto de contrapartida durante este periodo. </t>
    </r>
  </si>
  <si>
    <r>
      <t xml:space="preserve">Programa de Alcantarillado y Control de Inundaciones para Limón </t>
    </r>
    <r>
      <rPr>
        <b/>
        <vertAlign val="superscript"/>
        <sz val="9"/>
        <color theme="1"/>
        <rFont val="HendersonSansW00-BasicLight"/>
      </rPr>
      <t>1/</t>
    </r>
  </si>
  <si>
    <r>
      <t xml:space="preserve">Primer Programa de Energía Renovable, Transmisión y Distribución de Electricidad </t>
    </r>
    <r>
      <rPr>
        <b/>
        <vertAlign val="superscript"/>
        <sz val="9"/>
        <color theme="1"/>
        <rFont val="HendersonSansW00-BasicLight"/>
      </rPr>
      <t>3/</t>
    </r>
  </si>
  <si>
    <r>
      <t xml:space="preserve">Programa de Seguridad Ciudadana y Prevención de Violencia </t>
    </r>
    <r>
      <rPr>
        <b/>
        <vertAlign val="superscript"/>
        <sz val="9"/>
        <color theme="1"/>
        <rFont val="HendersonSansW00-BasicLight"/>
      </rPr>
      <t>5/</t>
    </r>
  </si>
  <si>
    <r>
      <t xml:space="preserve">Proyecto Geotérmico Borinquen I </t>
    </r>
    <r>
      <rPr>
        <b/>
        <vertAlign val="superscript"/>
        <sz val="9"/>
        <color rgb="FF000000"/>
        <rFont val="HendersonSansW00-BasicLight"/>
      </rPr>
      <t>7/</t>
    </r>
  </si>
  <si>
    <r>
      <t xml:space="preserve">Segundo Préstamo de Políticas de Desarrollo de la Gestión del Riesgo de Desastres en Costa Rica con Opción de Desembolso Diferido ante Catástrofes (CAT DDO) </t>
    </r>
    <r>
      <rPr>
        <b/>
        <vertAlign val="superscript"/>
        <sz val="9"/>
        <color theme="1"/>
        <rFont val="HendersonSansW00-BasicLight"/>
      </rPr>
      <t xml:space="preserve">6/ </t>
    </r>
  </si>
  <si>
    <r>
      <t>N/A=</t>
    </r>
    <r>
      <rPr>
        <sz val="9"/>
        <color theme="1"/>
        <rFont val="HendersonSansW00-BasicLight"/>
      </rPr>
      <t xml:space="preserve"> No aplica</t>
    </r>
    <r>
      <rPr>
        <b/>
        <sz val="9"/>
        <color theme="1"/>
        <rFont val="HendersonSansW00-BasicLight"/>
      </rPr>
      <t>.</t>
    </r>
  </si>
  <si>
    <r>
      <t xml:space="preserve">Proyecto de Abastecimiento de Agua para la Cuenca Media del río Tempisque y Comunidades Costeras (PAACUME) </t>
    </r>
    <r>
      <rPr>
        <b/>
        <vertAlign val="superscript"/>
        <sz val="9"/>
        <color theme="1"/>
        <rFont val="HendersonSansW00-BasicLight"/>
      </rPr>
      <t>1/</t>
    </r>
  </si>
  <si>
    <r>
      <t xml:space="preserve">Segundo Préstamo de Políticas de Desarrollo de la Gestión del Riesgo de Desastres en Costa Rica con Opción de Desembolso Diferido ante Catástrofes (CAT DDO) </t>
    </r>
    <r>
      <rPr>
        <b/>
        <vertAlign val="superscript"/>
        <sz val="9"/>
        <color theme="1"/>
        <rFont val="HendersonSansW00-BasicLight"/>
      </rPr>
      <t>3/</t>
    </r>
  </si>
  <si>
    <r>
      <t xml:space="preserve">Proyecto Geotérmico Borinquen I </t>
    </r>
    <r>
      <rPr>
        <b/>
        <vertAlign val="superscript"/>
        <sz val="9"/>
        <color theme="1"/>
        <rFont val="HendersonSansW00-BasicLight"/>
      </rPr>
      <t>4/</t>
    </r>
  </si>
  <si>
    <r>
      <t>N/D=</t>
    </r>
    <r>
      <rPr>
        <sz val="9"/>
        <color theme="1"/>
        <rFont val="HendersonSansW00-BasicLight"/>
      </rPr>
      <t xml:space="preserve"> Información no disponible</t>
    </r>
    <r>
      <rPr>
        <b/>
        <sz val="9"/>
        <color theme="1"/>
        <rFont val="HendersonSansW00-BasicLight"/>
      </rPr>
      <t>.</t>
    </r>
  </si>
  <si>
    <t>Informe Estadístico sobre los Créditos Externos de Inversión en Periodo de Ejecución del Gobierno Central y Resto del Sector Público
Al I Trimestre 2025</t>
  </si>
  <si>
    <t>Al 31/3/2025</t>
  </si>
  <si>
    <r>
      <rPr>
        <b/>
        <sz val="9"/>
        <color rgb="FF000000"/>
        <rFont val="HendersonSansW00-BasicLight"/>
      </rPr>
      <t>2/</t>
    </r>
    <r>
      <rPr>
        <sz val="9"/>
        <color rgb="FF000000"/>
        <rFont val="HendersonSansW00-BasicLight"/>
      </rPr>
      <t xml:space="preserve"> Los valores corresponden al avance </t>
    </r>
    <r>
      <rPr>
        <sz val="9"/>
        <rFont val="HendersonSansW00-BasicLight"/>
      </rPr>
      <t>anual</t>
    </r>
    <r>
      <rPr>
        <sz val="9"/>
        <color rgb="FF000000"/>
        <rFont val="HendersonSansW00-BasicLight"/>
      </rPr>
      <t xml:space="preserve"> acumulado</t>
    </r>
    <r>
      <rPr>
        <sz val="9"/>
        <rFont val="HendersonSansW00-BasicLight"/>
      </rPr>
      <t xml:space="preserve"> a diciembre de cada año,</t>
    </r>
    <r>
      <rPr>
        <sz val="9"/>
        <color rgb="FF000000"/>
        <rFont val="HendersonSansW00-BasicLight"/>
      </rPr>
      <t xml:space="preserve"> des</t>
    </r>
    <r>
      <rPr>
        <sz val="9"/>
        <color theme="1"/>
        <rFont val="HendersonSansW00-BasicLight"/>
      </rPr>
      <t xml:space="preserve">de el </t>
    </r>
    <r>
      <rPr>
        <sz val="9"/>
        <rFont val="HendersonSansW00-BasicLight"/>
      </rPr>
      <t xml:space="preserve">año 2015 al presente, </t>
    </r>
    <r>
      <rPr>
        <sz val="9"/>
        <color theme="1"/>
        <rFont val="HendersonSansW00-BasicLight"/>
      </rPr>
      <t>con corte al I Trimestre del año 2025.</t>
    </r>
  </si>
  <si>
    <r>
      <rPr>
        <b/>
        <sz val="9"/>
        <color theme="1"/>
        <rFont val="HendersonSansW00-BasicLight"/>
      </rPr>
      <t>5/</t>
    </r>
    <r>
      <rPr>
        <sz val="9"/>
        <color theme="1"/>
        <rFont val="HendersonSansW00-BasicLight"/>
      </rPr>
      <t xml:space="preserve"> Se realizó un ajuste en la Metodología de Cálculo del Avance Físico durante el II trimestre 2024 por parte de la Unidad Ejecutora.</t>
    </r>
  </si>
  <si>
    <r>
      <t>1/</t>
    </r>
    <r>
      <rPr>
        <sz val="9"/>
        <color theme="1"/>
        <rFont val="HendersonSansW00-BasicLight"/>
      </rPr>
      <t xml:space="preserve"> La "Fecha de vencimiento del período de desembolso original" se obtuvo, una vez que el 14 de febrero se realizó el primer desembolso del crédito.</t>
    </r>
  </si>
  <si>
    <r>
      <rPr>
        <b/>
        <sz val="9"/>
        <color theme="1"/>
        <rFont val="HendersonSansW00-BasicLight"/>
      </rPr>
      <t>2/</t>
    </r>
    <r>
      <rPr>
        <sz val="9"/>
        <color theme="1"/>
        <rFont val="HendersonSansW00-BasicLight"/>
      </rPr>
      <t xml:space="preserve"> Se gestionará una modificación contractual para ampliar el periodo de desembolso, tomando en consideración que el mismo finaliza el 31 de mayo de 2025.</t>
    </r>
  </si>
  <si>
    <r>
      <rPr>
        <b/>
        <sz val="9"/>
        <color rgb="FF000000"/>
        <rFont val="HendersonSansW00-BasicLight"/>
      </rPr>
      <t>3/</t>
    </r>
    <r>
      <rPr>
        <sz val="9"/>
        <color rgb="FF000000"/>
        <rFont val="HendersonSansW00-BasicLight"/>
      </rPr>
      <t xml:space="preserve"> El plazo de desembolso es por 3 años y rige al día después de la fecha de aprobación del directorio del BIRF (23/03/2023). Puede renovarse hasta 4 veces, por un máximo de 15 años en total.</t>
    </r>
  </si>
  <si>
    <r>
      <rPr>
        <b/>
        <sz val="9"/>
        <color rgb="FF000000"/>
        <rFont val="HendersonSansW00-BasicLight"/>
      </rPr>
      <t>4/</t>
    </r>
    <r>
      <rPr>
        <sz val="9"/>
        <color rgb="FF000000"/>
        <rFont val="HendersonSansW00-BasicLight"/>
      </rPr>
      <t xml:space="preserve"> Para dolarizar los montos de los préstamos cuya moneda contractual no fue pactada en dólares, se utilizó como referencia el valor del tipo de cambio al 31 de marzo de 2025 de dicha moneda con respecto al dólar.</t>
    </r>
  </si>
  <si>
    <r>
      <t xml:space="preserve">3/ </t>
    </r>
    <r>
      <rPr>
        <sz val="9"/>
        <color theme="1"/>
        <rFont val="HendersonSansW00-BasicLight"/>
      </rPr>
      <t>Se está a la espera de la formalización de la adenda al contrato de préstamo BID 3589/OC-CR, en la cual se rebaja el monto de contrapartida en $1.900.000,00 por la salida del proyecto Anillo Miravalles</t>
    </r>
    <r>
      <rPr>
        <b/>
        <sz val="9"/>
        <color theme="1"/>
        <rFont val="HendersonSansW00-BasicLight"/>
      </rPr>
      <t>.</t>
    </r>
  </si>
  <si>
    <t>FUENTE: BASE DE DATOS SIGADE v. 6.2 / INFORMES DE SEGUIMIENTO DE LAS UNIDADES EJECUTORAS Y COORDINADORAS.</t>
  </si>
  <si>
    <r>
      <t xml:space="preserve">3/ </t>
    </r>
    <r>
      <rPr>
        <sz val="9"/>
        <color theme="1"/>
        <rFont val="HendersonSansW00-BasicLight"/>
      </rPr>
      <t>Se realiza una reprogramación de los proyectos del Crédito BCIE 2188-A, dado que se han materializado situaciones que impactan negativamente la ejecución de los objetivos inicialmente planteados en la restricción de tiempo, por lo que la Unidad Ejecutora envía a la Gerencia General del AyA, la justificación de los ajustes en los avances físicos a la baja y ésta da el Visto Bueno. A su vez, indicar la variación del avance financiero a la baja por efectos del tipo de cambio ya que el préstamo desembolsó en Euros. Dichos ajustes corresponden al cierre de 2024.</t>
    </r>
  </si>
  <si>
    <r>
      <rPr>
        <b/>
        <sz val="9"/>
        <color theme="1"/>
        <rFont val="HendersonSansW00-BasicLight"/>
      </rPr>
      <t xml:space="preserve">6/ </t>
    </r>
    <r>
      <rPr>
        <sz val="9"/>
        <color theme="1"/>
        <rFont val="HendersonSansW00-BasicLight"/>
      </rPr>
      <t>El Crédito 9502-CR será ejecutado en caso de una declaratoria de emergencia nacional, por lo cual no le aplica medición de desempeño ni de avance físico.</t>
    </r>
  </si>
  <si>
    <t>Programa Acueductos y Alcantarillados en Ciudades Costeras (PAACC)</t>
  </si>
  <si>
    <r>
      <t xml:space="preserve">Programa Acueductos y Alcantarillados en Ciudades Costeras (PAACC) </t>
    </r>
    <r>
      <rPr>
        <b/>
        <vertAlign val="superscript"/>
        <sz val="9"/>
        <color rgb="FF000000"/>
        <rFont val="HendersonSansW00-BasicLight"/>
      </rPr>
      <t>3/</t>
    </r>
  </si>
  <si>
    <t>ABREVIATURAS: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</si>
</sst>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 &quot;€&quot;_-;\-* #,##0.00\ &quot;€&quot;_-;_-* &quot;-&quot;??\ &quot;€&quot;_-;_-@_-"/>
    <numFmt numFmtId="165" formatCode="_(&quot;₡&quot;* #,##0.00_);_(&quot;₡&quot;* \(#,##0.00\);_(&quot;₡&quot;* &quot;-&quot;??_);_(@_)"/>
    <numFmt numFmtId="166" formatCode="_(* #,##0.00_);_(* \(#,##0.00\);_(* &quot;-&quot;??_);_(@_)"/>
    <numFmt numFmtId="167" formatCode="dd/mm/yyyy;@"/>
    <numFmt numFmtId="168" formatCode="_([$€-2]* #,##0.00_);_([$€-2]* \(#,##0.00\);_([$€-2]* &quot;-&quot;??_)"/>
    <numFmt numFmtId="169" formatCode="_(* #,##0.0000_);_(* \(#,##0.0000\);_(* &quot;-&quot;??_);_(@_)"/>
    <numFmt numFmtId="170" formatCode="_(* #,##0.0000_);_(* \(#,##0.0000\);_(* &quot;-&quot;????_);_(@_)"/>
    <numFmt numFmtId="171" formatCode="#,##0.0000"/>
    <numFmt numFmtId="172" formatCode="0.00_ ;[Red]\-0.00\ "/>
    <numFmt numFmtId="173" formatCode="_-* #,##0.0000_-;\-* #,##0.0000_-;_-* &quot;-&quot;????_-;_-@_-"/>
    <numFmt numFmtId="174" formatCode="_-* #,##0.00_-;\-* #,##0.00_-;_-* &quot;-&quot;????_-;_-@_-"/>
    <numFmt numFmtId="175" formatCode="#,##0\ &quot;€&quot;;[Red]\-#,##0\ &quot;€&quot;"/>
    <numFmt numFmtId="176" formatCode="_-* #,##0.00\ _€_-;\-* #,##0.00\ _€_-;_-* &quot;-&quot;??\ _€_-;_-@_-"/>
    <numFmt numFmtId="177" formatCode="_-&quot;XDR&quot;* #,##0.00_-;\-&quot;XDR&quot;* #,##0.00_-;_-&quot;XDR&quot;* &quot;-&quot;??_-;_-@_-"/>
    <numFmt numFmtId="178" formatCode="_(&quot;$&quot;* #,##0.00_);_(&quot;$&quot;* \(#,##0.00\);_(&quot;$&quot;* &quot;-&quot;??_);_(@_)"/>
    <numFmt numFmtId="179" formatCode="#,##0\ _$;[Red]\-#,##0\ _$"/>
    <numFmt numFmtId="180" formatCode="_-* #,##0.00\ [$€]_-;\-* #,##0.00\ [$€]_-;_-* &quot;-&quot;??\ [$€]_-;_-@_-"/>
    <numFmt numFmtId="181" formatCode="_-* #,##0.00\ &quot;$&quot;_-;\-* #,##0.00\ &quot;$&quot;_-;_-* &quot;-&quot;??\ &quot;$&quot;_-;_-@_-"/>
  </numFmts>
  <fonts count="68">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Courier"/>
      <family val="3"/>
    </font>
    <font>
      <sz val="10"/>
      <name val="Courier"/>
      <family val="3"/>
    </font>
    <font>
      <sz val="10"/>
      <name val="Courier"/>
      <family val="3"/>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theme="1"/>
      <name val="Calibri"/>
      <family val="2"/>
      <scheme val="minor"/>
    </font>
    <font>
      <sz val="12"/>
      <name val="ＭＳ ゴシック"/>
      <family val="3"/>
      <charset val="128"/>
    </font>
    <font>
      <sz val="10"/>
      <name val="Arial"/>
      <family val="2"/>
    </font>
    <font>
      <u/>
      <sz val="10"/>
      <color theme="10"/>
      <name val="Courier"/>
    </font>
    <font>
      <sz val="10"/>
      <name val="HendersonSansW00-BasicLight"/>
    </font>
    <font>
      <b/>
      <sz val="10"/>
      <name val="HendersonSansW00-BasicLight"/>
    </font>
    <font>
      <u/>
      <sz val="10"/>
      <color theme="10"/>
      <name val="HendersonSansW00-BasicLight"/>
    </font>
    <font>
      <b/>
      <sz val="9"/>
      <color theme="1"/>
      <name val="HendersonSansW00-BasicLight"/>
    </font>
    <font>
      <sz val="9"/>
      <color theme="1"/>
      <name val="HendersonSansW00-BasicLight"/>
    </font>
    <font>
      <b/>
      <sz val="9"/>
      <name val="HendersonSansW00-BasicLight"/>
    </font>
    <font>
      <b/>
      <vertAlign val="superscript"/>
      <sz val="9"/>
      <color theme="1"/>
      <name val="HendersonSansW00-BasicLight"/>
    </font>
    <font>
      <b/>
      <u/>
      <sz val="9"/>
      <color theme="1"/>
      <name val="HendersonSansW00-BasicLight"/>
    </font>
    <font>
      <b/>
      <sz val="10"/>
      <color theme="1"/>
      <name val="HendersonSansW00-BasicLight"/>
    </font>
    <font>
      <sz val="10"/>
      <color theme="1"/>
      <name val="HendersonSansW00-BasicLight"/>
    </font>
    <font>
      <sz val="9"/>
      <color rgb="FF000000"/>
      <name val="HendersonSansW00-BasicLight"/>
    </font>
    <font>
      <sz val="9"/>
      <name val="HendersonSansW00-BasicLight"/>
    </font>
    <font>
      <b/>
      <sz val="9"/>
      <color rgb="FF000000"/>
      <name val="HendersonSansW00-BasicLight"/>
    </font>
    <font>
      <b/>
      <vertAlign val="superscript"/>
      <sz val="9"/>
      <color rgb="FF000000"/>
      <name val="HendersonSansW00-BasicLight"/>
    </font>
    <font>
      <b/>
      <u/>
      <sz val="9"/>
      <name val="HendersonSansW00-BasicLight"/>
    </font>
    <font>
      <sz val="9"/>
      <color rgb="FFFF0000"/>
      <name val="HendersonSansW00-BasicLight"/>
    </font>
    <font>
      <vertAlign val="superscript"/>
      <sz val="9"/>
      <color rgb="FF000000"/>
      <name val="HendersonSansW00-BasicLight"/>
    </font>
    <font>
      <vertAlign val="superscript"/>
      <sz val="9"/>
      <color theme="1"/>
      <name val="HendersonSansW00-BasicLight"/>
    </font>
    <font>
      <b/>
      <sz val="11"/>
      <color theme="0"/>
      <name val="HendersonSansW00-BasicLight"/>
    </font>
    <font>
      <sz val="9"/>
      <color theme="0"/>
      <name val="HendersonSansW00-BasicLight"/>
    </font>
    <font>
      <b/>
      <sz val="9"/>
      <color theme="0"/>
      <name val="HendersonSansW00-BasicLight"/>
    </font>
    <font>
      <b/>
      <sz val="12"/>
      <color theme="0"/>
      <name val="HendersonSansW00-BasicLight"/>
    </font>
    <font>
      <sz val="11"/>
      <color theme="0"/>
      <name val="HendersonSansW00-BasicLight"/>
    </font>
    <font>
      <sz val="11"/>
      <color theme="1"/>
      <name val="HendersonSansW00-BasicLight"/>
    </font>
    <font>
      <sz val="11"/>
      <name val="HendersonSansW00-BasicLight"/>
    </font>
    <font>
      <sz val="20"/>
      <name val="HendersonSansW00-BasicSmBd"/>
    </font>
    <font>
      <b/>
      <sz val="9"/>
      <color rgb="FFFFC000"/>
      <name val="HendersonSansW00-BasicLight"/>
    </font>
    <font>
      <b/>
      <sz val="16"/>
      <color theme="1"/>
      <name val="HendersonSansW00-BasicLight"/>
    </font>
    <font>
      <sz val="9"/>
      <color rgb="FF0070C0"/>
      <name val="HendersonSansW00-BasicLight"/>
    </font>
    <font>
      <u/>
      <sz val="10"/>
      <color theme="10"/>
      <name val="Arial"/>
      <family val="2"/>
    </font>
    <font>
      <sz val="12"/>
      <color theme="1"/>
      <name val="Arial"/>
      <family val="2"/>
    </font>
    <font>
      <b/>
      <sz val="12"/>
      <name val="HendersonSansW00-BasicSmBd"/>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s>
  <cellStyleXfs count="2544">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1"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20" fillId="21" borderId="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168" fontId="14" fillId="0" borderId="0" applyFont="0" applyFill="0" applyBorder="0" applyAlignment="0" applyProtection="0"/>
    <xf numFmtId="168" fontId="13" fillId="0" borderId="0" applyFont="0" applyFill="0" applyBorder="0" applyAlignment="0" applyProtection="0"/>
    <xf numFmtId="0" fontId="24" fillId="0" borderId="0" applyNumberFormat="0" applyFill="0" applyBorder="0" applyAlignment="0" applyProtection="0"/>
    <xf numFmtId="0" fontId="18" fillId="4"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23" fillId="7" borderId="1" applyNumberFormat="0" applyAlignment="0" applyProtection="0"/>
    <xf numFmtId="0" fontId="21" fillId="0" borderId="3" applyNumberFormat="0" applyFill="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13" fillId="0" borderId="0"/>
    <xf numFmtId="0" fontId="11" fillId="0" borderId="0"/>
    <xf numFmtId="0" fontId="13" fillId="0" borderId="0"/>
    <xf numFmtId="0" fontId="32" fillId="0" borderId="0"/>
    <xf numFmtId="0" fontId="11" fillId="0" borderId="0"/>
    <xf numFmtId="0" fontId="10" fillId="0" borderId="0"/>
    <xf numFmtId="0" fontId="10" fillId="0" borderId="0"/>
    <xf numFmtId="0" fontId="10"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0" fillId="23" borderId="7" applyNumberFormat="0" applyFont="0" applyAlignment="0" applyProtection="0"/>
    <xf numFmtId="0" fontId="11" fillId="23" borderId="7" applyNumberFormat="0" applyFont="0" applyAlignment="0" applyProtection="0"/>
    <xf numFmtId="0" fontId="28" fillId="20" borderId="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8" fillId="20" borderId="8" applyNumberFormat="0" applyAlignment="0" applyProtection="0"/>
    <xf numFmtId="0" fontId="28" fillId="20" borderId="8" applyNumberFormat="0" applyAlignment="0" applyProtection="0"/>
    <xf numFmtId="0" fontId="28" fillId="20" borderId="8" applyNumberFormat="0" applyAlignment="0" applyProtection="0"/>
    <xf numFmtId="0" fontId="28" fillId="20" borderId="8"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29" fillId="0" borderId="0" applyNumberFormat="0" applyFill="0" applyBorder="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0" fontId="13"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8" fillId="4" borderId="0" applyNumberFormat="0" applyBorder="0" applyAlignment="0" applyProtection="0"/>
    <xf numFmtId="0" fontId="19" fillId="20" borderId="1" applyNumberFormat="0" applyAlignment="0" applyProtection="0"/>
    <xf numFmtId="0" fontId="20" fillId="21" borderId="2" applyNumberFormat="0" applyAlignment="0" applyProtection="0"/>
    <xf numFmtId="0" fontId="21" fillId="0" borderId="3" applyNumberFormat="0" applyFill="0" applyAlignment="0" applyProtection="0"/>
    <xf numFmtId="0" fontId="22" fillId="0" borderId="0" applyNumberFormat="0" applyFill="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23" fillId="7" borderId="1" applyNumberFormat="0" applyAlignment="0" applyProtection="0"/>
    <xf numFmtId="0" fontId="17" fillId="3" borderId="0" applyNumberFormat="0" applyBorder="0" applyAlignment="0" applyProtection="0"/>
    <xf numFmtId="166" fontId="11" fillId="0" borderId="0" applyFont="0" applyFill="0" applyBorder="0" applyAlignment="0" applyProtection="0"/>
    <xf numFmtId="0" fontId="27" fillId="22" borderId="0" applyNumberFormat="0" applyBorder="0" applyAlignment="0" applyProtection="0"/>
    <xf numFmtId="0" fontId="9" fillId="0" borderId="0"/>
    <xf numFmtId="0" fontId="11" fillId="0" borderId="0"/>
    <xf numFmtId="0" fontId="11" fillId="23" borderId="7" applyNumberFormat="0" applyFont="0" applyAlignment="0" applyProtection="0"/>
    <xf numFmtId="9" fontId="11" fillId="0" borderId="0" applyFont="0" applyFill="0" applyBorder="0" applyAlignment="0" applyProtection="0"/>
    <xf numFmtId="0" fontId="28" fillId="20" borderId="8" applyNumberFormat="0" applyAlignment="0" applyProtection="0"/>
    <xf numFmtId="0" fontId="29" fillId="0" borderId="0" applyNumberFormat="0" applyFill="0" applyBorder="0" applyAlignment="0" applyProtection="0"/>
    <xf numFmtId="0" fontId="24" fillId="0" borderId="0" applyNumberFormat="0" applyFill="0" applyBorder="0" applyAlignment="0" applyProtection="0"/>
    <xf numFmtId="0" fontId="30" fillId="0" borderId="0" applyNumberFormat="0" applyFill="0" applyBorder="0" applyAlignment="0" applyProtection="0"/>
    <xf numFmtId="0" fontId="25" fillId="0" borderId="4" applyNumberFormat="0" applyFill="0" applyAlignment="0" applyProtection="0"/>
    <xf numFmtId="0" fontId="26" fillId="0" borderId="5" applyNumberFormat="0" applyFill="0" applyAlignment="0" applyProtection="0"/>
    <xf numFmtId="0" fontId="22" fillId="0" borderId="6" applyNumberFormat="0" applyFill="0" applyAlignment="0" applyProtection="0"/>
    <xf numFmtId="0" fontId="31" fillId="0" borderId="9" applyNumberFormat="0" applyFill="0" applyAlignment="0" applyProtection="0"/>
    <xf numFmtId="0" fontId="11" fillId="23" borderId="7" applyNumberFormat="0" applyFont="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0" fontId="11" fillId="0" borderId="0"/>
    <xf numFmtId="0" fontId="33" fillId="0" borderId="0">
      <alignment vertical="center"/>
    </xf>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3" fillId="0" borderId="0" applyFont="0" applyFill="0" applyBorder="0" applyAlignment="0" applyProtection="0">
      <alignment vertical="center"/>
    </xf>
    <xf numFmtId="0" fontId="34" fillId="0" borderId="0"/>
    <xf numFmtId="164"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0" fontId="10" fillId="0" borderId="0"/>
    <xf numFmtId="0" fontId="10" fillId="0" borderId="0"/>
    <xf numFmtId="0" fontId="10" fillId="0" borderId="0"/>
    <xf numFmtId="0" fontId="7"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6" fillId="0" borderId="0"/>
    <xf numFmtId="0" fontId="10" fillId="0" borderId="0"/>
    <xf numFmtId="9" fontId="10" fillId="0" borderId="0" applyFont="0" applyFill="0" applyBorder="0" applyAlignment="0" applyProtection="0"/>
    <xf numFmtId="0" fontId="10" fillId="0" borderId="0"/>
    <xf numFmtId="0" fontId="6" fillId="0" borderId="0"/>
    <xf numFmtId="166" fontId="6" fillId="0" borderId="0" applyFont="0" applyFill="0" applyBorder="0" applyAlignment="0" applyProtection="0"/>
    <xf numFmtId="0" fontId="6" fillId="0" borderId="0"/>
    <xf numFmtId="166" fontId="6" fillId="0" borderId="0" applyFont="0" applyFill="0" applyBorder="0" applyAlignment="0" applyProtection="0"/>
    <xf numFmtId="0" fontId="13" fillId="0" borderId="0"/>
    <xf numFmtId="165" fontId="13" fillId="0" borderId="0" applyFont="0" applyFill="0" applyBorder="0" applyAlignment="0" applyProtection="0"/>
    <xf numFmtId="166" fontId="10" fillId="0" borderId="0" applyFont="0" applyFill="0" applyBorder="0" applyAlignment="0" applyProtection="0"/>
    <xf numFmtId="0" fontId="5"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0" fontId="10" fillId="23" borderId="7"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0" fontId="10" fillId="0" borderId="0"/>
    <xf numFmtId="0" fontId="10" fillId="23" borderId="7" applyNumberFormat="0" applyFont="0" applyAlignment="0" applyProtection="0"/>
    <xf numFmtId="9" fontId="10" fillId="0" borderId="0" applyFont="0" applyFill="0" applyBorder="0" applyAlignment="0" applyProtection="0"/>
    <xf numFmtId="0" fontId="10" fillId="23" borderId="7" applyNumberFormat="0" applyFont="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164" fontId="10" fillId="0" borderId="0" applyFont="0" applyFill="0" applyBorder="0" applyAlignment="0" applyProtection="0"/>
    <xf numFmtId="0" fontId="5" fillId="0" borderId="0"/>
    <xf numFmtId="0" fontId="10"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4"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2" fillId="0" borderId="0"/>
    <xf numFmtId="166" fontId="2" fillId="0" borderId="0" applyFont="0" applyFill="0" applyBorder="0" applyAlignment="0" applyProtection="0"/>
    <xf numFmtId="0" fontId="13" fillId="0" borderId="0"/>
    <xf numFmtId="0" fontId="13" fillId="0" borderId="0"/>
    <xf numFmtId="0" fontId="35" fillId="0" borderId="0" applyNumberForma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3"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3"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0" fillId="0" borderId="0"/>
    <xf numFmtId="0" fontId="1" fillId="0" borderId="0"/>
    <xf numFmtId="9" fontId="1" fillId="0" borderId="0" applyFont="0" applyFill="0" applyBorder="0" applyAlignment="0" applyProtection="0"/>
    <xf numFmtId="0" fontId="1" fillId="0" borderId="0"/>
    <xf numFmtId="179" fontId="10" fillId="0" borderId="0" applyFill="0" applyAlignment="0" applyProtection="0"/>
    <xf numFmtId="175" fontId="10" fillId="0" borderId="0" applyFont="0" applyFill="0" applyBorder="0" applyAlignment="0" applyProtection="0"/>
    <xf numFmtId="176" fontId="10" fillId="0" borderId="0" applyFill="0" applyBorder="0" applyAlignment="0" applyProtection="0"/>
    <xf numFmtId="178" fontId="1" fillId="0" borderId="0" applyFont="0" applyFill="0" applyBorder="0" applyAlignment="0" applyProtection="0"/>
    <xf numFmtId="0" fontId="66" fillId="0" borderId="0"/>
    <xf numFmtId="0" fontId="66" fillId="0" borderId="0"/>
    <xf numFmtId="0" fontId="33" fillId="0" borderId="0">
      <alignment vertical="center"/>
    </xf>
    <xf numFmtId="0" fontId="1" fillId="0" borderId="0"/>
    <xf numFmtId="0" fontId="66" fillId="0" borderId="0"/>
    <xf numFmtId="0" fontId="66" fillId="0" borderId="0"/>
    <xf numFmtId="0" fontId="1" fillId="0" borderId="0"/>
    <xf numFmtId="9" fontId="10" fillId="0" borderId="0" applyFill="0" applyBorder="0" applyAlignment="0" applyProtection="0"/>
    <xf numFmtId="0" fontId="10" fillId="0" borderId="0" applyNumberFormat="0" applyFill="0" applyBorder="0" applyAlignment="0" applyProtection="0"/>
    <xf numFmtId="9" fontId="15" fillId="0" borderId="0" applyFont="0" applyFill="0" applyBorder="0" applyAlignment="0" applyProtection="0"/>
    <xf numFmtId="9" fontId="10" fillId="0" borderId="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9" fontId="15" fillId="0" borderId="0" applyFont="0" applyFill="0" applyBorder="0" applyAlignment="0" applyProtection="0"/>
    <xf numFmtId="0" fontId="10" fillId="0" borderId="0"/>
    <xf numFmtId="180" fontId="10" fillId="0" borderId="0" applyFont="0" applyFill="0" applyBorder="0" applyAlignment="0" applyProtection="0"/>
    <xf numFmtId="0" fontId="10" fillId="0" borderId="0" applyNumberFormat="0" applyFont="0" applyFill="0" applyBorder="0" applyAlignment="0" applyProtection="0">
      <alignment vertical="top"/>
    </xf>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7" fontId="10" fillId="0" borderId="0" applyFont="0" applyFill="0" applyBorder="0" applyAlignment="0" applyProtection="0"/>
    <xf numFmtId="43"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81"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0" fontId="10"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5"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6" fontId="10" fillId="0" borderId="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6" fontId="10" fillId="0" borderId="0" applyFont="0" applyFill="0" applyBorder="0" applyAlignment="0" applyProtection="0"/>
    <xf numFmtId="176" fontId="10" fillId="0" borderId="0" applyFont="0" applyFill="0" applyBorder="0" applyAlignment="0" applyProtection="0"/>
    <xf numFmtId="0" fontId="1" fillId="0" borderId="0"/>
    <xf numFmtId="43" fontId="1"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5"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5"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65" fillId="0" borderId="0" applyNumberForma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3"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0"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3"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3"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0" fontId="1" fillId="0" borderId="0"/>
    <xf numFmtId="18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1"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8" fontId="1" fillId="0" borderId="0" applyFont="0" applyFill="0" applyBorder="0" applyAlignment="0" applyProtection="0"/>
    <xf numFmtId="0" fontId="1" fillId="0" borderId="0"/>
    <xf numFmtId="0" fontId="1" fillId="0" borderId="0"/>
    <xf numFmtId="0" fontId="1" fillId="0" borderId="0"/>
    <xf numFmtId="178"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310">
    <xf numFmtId="0" fontId="0" fillId="0" borderId="0" xfId="0"/>
    <xf numFmtId="0" fontId="36" fillId="0" borderId="0" xfId="0" applyFont="1"/>
    <xf numFmtId="0" fontId="37" fillId="0" borderId="0" xfId="0" applyFont="1"/>
    <xf numFmtId="14" fontId="39" fillId="25" borderId="0" xfId="0" applyNumberFormat="1" applyFont="1" applyFill="1" applyAlignment="1">
      <alignment horizontal="center"/>
    </xf>
    <xf numFmtId="0" fontId="40" fillId="25" borderId="0" xfId="0" applyFont="1" applyFill="1"/>
    <xf numFmtId="14" fontId="39" fillId="25" borderId="0" xfId="175" applyNumberFormat="1" applyFont="1" applyFill="1" applyAlignment="1">
      <alignment horizontal="center" vertical="center"/>
    </xf>
    <xf numFmtId="14" fontId="39" fillId="0" borderId="0" xfId="0" applyNumberFormat="1" applyFont="1" applyAlignment="1">
      <alignment horizontal="center"/>
    </xf>
    <xf numFmtId="0" fontId="39" fillId="26" borderId="12" xfId="0" applyFont="1" applyFill="1" applyBorder="1" applyAlignment="1">
      <alignment horizontal="center" vertical="center" wrapText="1"/>
    </xf>
    <xf numFmtId="0" fontId="40" fillId="25" borderId="0" xfId="0" applyFont="1" applyFill="1" applyAlignment="1">
      <alignment horizontal="center"/>
    </xf>
    <xf numFmtId="0" fontId="40" fillId="25" borderId="15" xfId="0" applyFont="1" applyFill="1" applyBorder="1" applyAlignment="1">
      <alignment horizontal="left"/>
    </xf>
    <xf numFmtId="0" fontId="40" fillId="25" borderId="16" xfId="0" applyFont="1" applyFill="1" applyBorder="1" applyAlignment="1">
      <alignment horizontal="left"/>
    </xf>
    <xf numFmtId="0" fontId="40" fillId="25" borderId="16" xfId="0" applyFont="1" applyFill="1" applyBorder="1"/>
    <xf numFmtId="0" fontId="40" fillId="0" borderId="16" xfId="0" applyFont="1" applyBorder="1"/>
    <xf numFmtId="0" fontId="40" fillId="25" borderId="20" xfId="0" applyFont="1" applyFill="1" applyBorder="1" applyAlignment="1">
      <alignment horizontal="left"/>
    </xf>
    <xf numFmtId="0" fontId="43" fillId="0" borderId="14" xfId="0" applyFont="1" applyBorder="1" applyAlignment="1">
      <alignment vertical="center"/>
    </xf>
    <xf numFmtId="0" fontId="40" fillId="0" borderId="0" xfId="0" applyFont="1" applyAlignment="1">
      <alignment horizontal="right"/>
    </xf>
    <xf numFmtId="0" fontId="40" fillId="0" borderId="0" xfId="0" applyFont="1" applyAlignment="1">
      <alignment horizontal="center"/>
    </xf>
    <xf numFmtId="0" fontId="40" fillId="0" borderId="0" xfId="0" applyFont="1"/>
    <xf numFmtId="3" fontId="40" fillId="25" borderId="0" xfId="0" applyNumberFormat="1" applyFont="1" applyFill="1" applyAlignment="1">
      <alignment horizontal="right"/>
    </xf>
    <xf numFmtId="3" fontId="40" fillId="25" borderId="17" xfId="0" applyNumberFormat="1" applyFont="1" applyFill="1" applyBorder="1" applyAlignment="1">
      <alignment horizontal="right"/>
    </xf>
    <xf numFmtId="0" fontId="39" fillId="25" borderId="0" xfId="0" applyFont="1" applyFill="1"/>
    <xf numFmtId="0" fontId="40" fillId="0" borderId="0" xfId="0" applyFont="1" applyAlignment="1">
      <alignment horizontal="left" vertical="center" wrapText="1"/>
    </xf>
    <xf numFmtId="0" fontId="46" fillId="0" borderId="0" xfId="0" applyFont="1" applyAlignment="1">
      <alignment horizontal="left" vertical="center"/>
    </xf>
    <xf numFmtId="0" fontId="40" fillId="25" borderId="0" xfId="0" applyFont="1" applyFill="1" applyAlignment="1">
      <alignment horizontal="left"/>
    </xf>
    <xf numFmtId="0" fontId="40" fillId="0" borderId="0" xfId="0" applyFont="1" applyAlignment="1">
      <alignment horizontal="left"/>
    </xf>
    <xf numFmtId="0" fontId="39" fillId="25" borderId="0" xfId="0" applyFont="1" applyFill="1" applyAlignment="1">
      <alignment horizontal="left"/>
    </xf>
    <xf numFmtId="10" fontId="40" fillId="0" borderId="0" xfId="341" applyNumberFormat="1" applyFont="1" applyFill="1" applyProtection="1"/>
    <xf numFmtId="0" fontId="41" fillId="25" borderId="0" xfId="0" applyFont="1" applyFill="1"/>
    <xf numFmtId="0" fontId="47" fillId="24" borderId="0" xfId="0" applyFont="1" applyFill="1"/>
    <xf numFmtId="170" fontId="40" fillId="25" borderId="0" xfId="0" applyNumberFormat="1" applyFont="1" applyFill="1"/>
    <xf numFmtId="0" fontId="47" fillId="25" borderId="0" xfId="0" applyFont="1" applyFill="1"/>
    <xf numFmtId="0" fontId="47" fillId="0" borderId="0" xfId="0" applyFont="1"/>
    <xf numFmtId="0" fontId="47" fillId="25" borderId="0" xfId="0" applyFont="1" applyFill="1" applyAlignment="1">
      <alignment horizontal="center"/>
    </xf>
    <xf numFmtId="0" fontId="47" fillId="0" borderId="0" xfId="0" applyFont="1" applyAlignment="1">
      <alignment horizontal="center"/>
    </xf>
    <xf numFmtId="0" fontId="41" fillId="26" borderId="22" xfId="0" applyFont="1" applyFill="1" applyBorder="1" applyAlignment="1">
      <alignment horizontal="center" vertical="center" wrapText="1"/>
    </xf>
    <xf numFmtId="0" fontId="39" fillId="26" borderId="22" xfId="0" applyFont="1" applyFill="1" applyBorder="1" applyAlignment="1">
      <alignment horizontal="center" vertical="center" wrapText="1"/>
    </xf>
    <xf numFmtId="0" fontId="48" fillId="26" borderId="21" xfId="0" applyFont="1" applyFill="1" applyBorder="1" applyAlignment="1">
      <alignment horizontal="center" vertical="center"/>
    </xf>
    <xf numFmtId="0" fontId="47" fillId="0" borderId="15" xfId="0" applyFont="1" applyBorder="1" applyAlignment="1">
      <alignment horizontal="left"/>
    </xf>
    <xf numFmtId="0" fontId="47" fillId="0" borderId="16" xfId="0" applyFont="1" applyBorder="1" applyAlignment="1">
      <alignment horizontal="left"/>
    </xf>
    <xf numFmtId="0" fontId="47" fillId="0" borderId="16" xfId="0" applyFont="1" applyBorder="1"/>
    <xf numFmtId="0" fontId="40" fillId="0" borderId="20" xfId="0" applyFont="1" applyBorder="1"/>
    <xf numFmtId="0" fontId="50" fillId="0" borderId="14" xfId="0" applyFont="1" applyBorder="1" applyAlignment="1">
      <alignment vertical="center"/>
    </xf>
    <xf numFmtId="0" fontId="40" fillId="0" borderId="17" xfId="0" applyFont="1" applyBorder="1"/>
    <xf numFmtId="0" fontId="39" fillId="0" borderId="14" xfId="0" applyFont="1" applyBorder="1" applyAlignment="1">
      <alignment horizontal="left" vertical="center"/>
    </xf>
    <xf numFmtId="0" fontId="40" fillId="0" borderId="0" xfId="0" applyFont="1" applyAlignment="1">
      <alignment horizontal="center" vertical="center"/>
    </xf>
    <xf numFmtId="4" fontId="40" fillId="0" borderId="0" xfId="0" applyNumberFormat="1" applyFont="1" applyAlignment="1">
      <alignment horizontal="center" vertical="center"/>
    </xf>
    <xf numFmtId="4" fontId="40" fillId="0" borderId="0" xfId="306" applyNumberFormat="1" applyFont="1" applyFill="1" applyBorder="1" applyAlignment="1" applyProtection="1">
      <alignment horizontal="center" vertical="center"/>
    </xf>
    <xf numFmtId="4" fontId="40" fillId="0" borderId="17" xfId="306" applyNumberFormat="1" applyFont="1" applyFill="1" applyBorder="1" applyAlignment="1" applyProtection="1">
      <alignment horizontal="center" vertical="center"/>
    </xf>
    <xf numFmtId="0" fontId="39" fillId="0" borderId="0" xfId="0" applyFont="1"/>
    <xf numFmtId="4" fontId="39" fillId="0" borderId="0" xfId="0" applyNumberFormat="1" applyFont="1" applyAlignment="1">
      <alignment horizontal="center" vertical="center"/>
    </xf>
    <xf numFmtId="4" fontId="40" fillId="25" borderId="0" xfId="306" applyNumberFormat="1" applyFont="1" applyFill="1" applyBorder="1" applyAlignment="1" applyProtection="1">
      <alignment horizontal="center" vertical="center"/>
    </xf>
    <xf numFmtId="0" fontId="43" fillId="0" borderId="14" xfId="0" applyFont="1" applyBorder="1" applyAlignment="1">
      <alignment horizontal="left" vertical="center"/>
    </xf>
    <xf numFmtId="0" fontId="39" fillId="0" borderId="14" xfId="0" applyFont="1" applyBorder="1" applyAlignment="1">
      <alignment horizontal="left" vertical="center" wrapText="1"/>
    </xf>
    <xf numFmtId="0" fontId="40" fillId="0" borderId="14" xfId="0" applyFont="1" applyBorder="1" applyAlignment="1">
      <alignment horizontal="left" vertical="center"/>
    </xf>
    <xf numFmtId="0" fontId="40" fillId="0" borderId="0" xfId="0" applyFont="1" applyAlignment="1">
      <alignment vertical="center" wrapText="1"/>
    </xf>
    <xf numFmtId="4" fontId="39" fillId="0" borderId="17" xfId="0" applyNumberFormat="1" applyFont="1" applyBorder="1" applyAlignment="1">
      <alignment horizontal="center" vertical="center"/>
    </xf>
    <xf numFmtId="0" fontId="39" fillId="0" borderId="13" xfId="0" applyFont="1" applyBorder="1" applyAlignment="1">
      <alignment horizontal="left" vertical="center"/>
    </xf>
    <xf numFmtId="0" fontId="39" fillId="0" borderId="10" xfId="0" applyFont="1" applyBorder="1" applyAlignment="1">
      <alignment horizontal="left" wrapText="1"/>
    </xf>
    <xf numFmtId="3" fontId="39" fillId="0" borderId="10" xfId="0" applyNumberFormat="1" applyFont="1" applyBorder="1" applyAlignment="1">
      <alignment horizontal="left" vertical="center"/>
    </xf>
    <xf numFmtId="4" fontId="39" fillId="0" borderId="10" xfId="0" applyNumberFormat="1" applyFont="1" applyBorder="1" applyAlignment="1">
      <alignment horizontal="center" vertical="center"/>
    </xf>
    <xf numFmtId="4" fontId="39" fillId="0" borderId="18" xfId="0" applyNumberFormat="1" applyFont="1" applyBorder="1" applyAlignment="1">
      <alignment horizontal="center" vertical="center"/>
    </xf>
    <xf numFmtId="0" fontId="39" fillId="0" borderId="14" xfId="0" applyFont="1" applyBorder="1" applyAlignment="1">
      <alignment horizontal="left"/>
    </xf>
    <xf numFmtId="0" fontId="39" fillId="0" borderId="0" xfId="0" applyFont="1" applyAlignment="1">
      <alignment horizontal="left"/>
    </xf>
    <xf numFmtId="3" fontId="39" fillId="0" borderId="0" xfId="0" applyNumberFormat="1" applyFont="1" applyAlignment="1">
      <alignment horizontal="center" vertical="center"/>
    </xf>
    <xf numFmtId="4" fontId="40" fillId="0" borderId="0" xfId="0" applyNumberFormat="1" applyFont="1"/>
    <xf numFmtId="0" fontId="43" fillId="0" borderId="0" xfId="0" applyFont="1" applyAlignment="1">
      <alignment horizontal="left" vertical="center"/>
    </xf>
    <xf numFmtId="0" fontId="40" fillId="0" borderId="0" xfId="0" applyFont="1" applyAlignment="1">
      <alignment vertical="center"/>
    </xf>
    <xf numFmtId="0" fontId="39" fillId="0" borderId="0" xfId="0" applyFont="1" applyAlignment="1">
      <alignment vertical="center"/>
    </xf>
    <xf numFmtId="0" fontId="40" fillId="0" borderId="0" xfId="0" applyFont="1" applyAlignment="1">
      <alignment horizontal="left" vertical="center"/>
    </xf>
    <xf numFmtId="0" fontId="47" fillId="0" borderId="0" xfId="0" applyFont="1" applyAlignment="1">
      <alignment horizontal="left"/>
    </xf>
    <xf numFmtId="0" fontId="41" fillId="24" borderId="0" xfId="0" applyFont="1" applyFill="1" applyAlignment="1">
      <alignment horizontal="center"/>
    </xf>
    <xf numFmtId="14" fontId="41" fillId="24" borderId="10" xfId="0" applyNumberFormat="1" applyFont="1" applyFill="1" applyBorder="1" applyAlignment="1">
      <alignment horizontal="center"/>
    </xf>
    <xf numFmtId="0" fontId="41" fillId="24" borderId="10" xfId="0" applyFont="1" applyFill="1" applyBorder="1" applyAlignment="1">
      <alignment horizontal="center"/>
    </xf>
    <xf numFmtId="0" fontId="39" fillId="24" borderId="10" xfId="0" applyFont="1" applyFill="1" applyBorder="1" applyAlignment="1">
      <alignment horizontal="center"/>
    </xf>
    <xf numFmtId="0" fontId="47" fillId="24" borderId="0" xfId="0" applyFont="1" applyFill="1" applyAlignment="1">
      <alignment horizontal="center"/>
    </xf>
    <xf numFmtId="0" fontId="40" fillId="0" borderId="16" xfId="0" applyFont="1" applyBorder="1" applyAlignment="1">
      <alignment horizontal="left"/>
    </xf>
    <xf numFmtId="0" fontId="51" fillId="0" borderId="16" xfId="0" applyFont="1" applyBorder="1" applyAlignment="1">
      <alignment horizontal="left"/>
    </xf>
    <xf numFmtId="0" fontId="51" fillId="0" borderId="20" xfId="0" applyFont="1" applyBorder="1" applyAlignment="1">
      <alignment horizontal="left"/>
    </xf>
    <xf numFmtId="0" fontId="50" fillId="0" borderId="14" xfId="0" applyFont="1" applyBorder="1"/>
    <xf numFmtId="3" fontId="51" fillId="0" borderId="0" xfId="0" applyNumberFormat="1" applyFont="1" applyAlignment="1">
      <alignment horizontal="right"/>
    </xf>
    <xf numFmtId="3" fontId="51" fillId="0" borderId="17" xfId="0" applyNumberFormat="1" applyFont="1" applyBorder="1" applyAlignment="1">
      <alignment horizontal="right"/>
    </xf>
    <xf numFmtId="4" fontId="40" fillId="25" borderId="0" xfId="0" applyNumberFormat="1" applyFont="1" applyFill="1" applyAlignment="1">
      <alignment horizontal="center" vertical="center"/>
    </xf>
    <xf numFmtId="4" fontId="40" fillId="0" borderId="17" xfId="0" applyNumberFormat="1" applyFont="1" applyBorder="1" applyAlignment="1">
      <alignment horizontal="center" vertical="center"/>
    </xf>
    <xf numFmtId="0" fontId="43" fillId="0" borderId="14" xfId="0" applyFont="1" applyBorder="1"/>
    <xf numFmtId="9" fontId="40" fillId="0" borderId="0" xfId="184" applyFont="1" applyFill="1" applyBorder="1" applyAlignment="1" applyProtection="1">
      <alignment horizontal="center" vertical="center"/>
    </xf>
    <xf numFmtId="0" fontId="43" fillId="0" borderId="14" xfId="0" applyFont="1" applyBorder="1" applyAlignment="1">
      <alignment horizontal="left"/>
    </xf>
    <xf numFmtId="0" fontId="39" fillId="0" borderId="13" xfId="0" applyFont="1" applyBorder="1" applyAlignment="1">
      <alignment horizontal="left"/>
    </xf>
    <xf numFmtId="0" fontId="39" fillId="0" borderId="10" xfId="0" applyFont="1" applyBorder="1" applyAlignment="1">
      <alignment horizontal="left"/>
    </xf>
    <xf numFmtId="0" fontId="39" fillId="0" borderId="10" xfId="0" applyFont="1" applyBorder="1"/>
    <xf numFmtId="0" fontId="40" fillId="24" borderId="0" xfId="0" applyFont="1" applyFill="1" applyAlignment="1">
      <alignment horizontal="left" vertical="center"/>
    </xf>
    <xf numFmtId="0" fontId="40" fillId="24" borderId="0" xfId="0" applyFont="1" applyFill="1" applyAlignment="1">
      <alignment vertical="center"/>
    </xf>
    <xf numFmtId="4" fontId="40" fillId="0" borderId="0" xfId="0" applyNumberFormat="1" applyFont="1" applyAlignment="1">
      <alignment vertical="center"/>
    </xf>
    <xf numFmtId="0" fontId="47" fillId="25" borderId="0" xfId="0" applyFont="1" applyFill="1" applyAlignment="1">
      <alignment vertical="center"/>
    </xf>
    <xf numFmtId="0" fontId="40" fillId="25" borderId="0" xfId="0" applyFont="1" applyFill="1" applyAlignment="1">
      <alignment vertical="center"/>
    </xf>
    <xf numFmtId="0" fontId="47" fillId="24" borderId="0" xfId="0" applyFont="1" applyFill="1" applyAlignment="1">
      <alignment horizontal="left"/>
    </xf>
    <xf numFmtId="0" fontId="40" fillId="24" borderId="0" xfId="0" applyFont="1" applyFill="1"/>
    <xf numFmtId="14" fontId="39" fillId="24" borderId="0" xfId="0" applyNumberFormat="1" applyFont="1" applyFill="1"/>
    <xf numFmtId="4" fontId="40" fillId="24" borderId="0" xfId="0" applyNumberFormat="1" applyFont="1" applyFill="1"/>
    <xf numFmtId="0" fontId="39" fillId="26" borderId="15" xfId="0" applyFont="1" applyFill="1" applyBorder="1" applyAlignment="1">
      <alignment horizontal="center" vertical="center" wrapText="1"/>
    </xf>
    <xf numFmtId="0" fontId="40" fillId="24" borderId="0" xfId="0" applyFont="1" applyFill="1" applyAlignment="1">
      <alignment horizontal="center"/>
    </xf>
    <xf numFmtId="0" fontId="39" fillId="26" borderId="27" xfId="0" applyFont="1" applyFill="1" applyBorder="1" applyAlignment="1">
      <alignment horizontal="center" vertical="center" wrapText="1"/>
    </xf>
    <xf numFmtId="0" fontId="40" fillId="24" borderId="15" xfId="0" applyFont="1" applyFill="1" applyBorder="1" applyAlignment="1">
      <alignment horizontal="left"/>
    </xf>
    <xf numFmtId="0" fontId="40" fillId="24" borderId="16" xfId="0" applyFont="1" applyFill="1" applyBorder="1" applyAlignment="1">
      <alignment horizontal="left"/>
    </xf>
    <xf numFmtId="0" fontId="40" fillId="24" borderId="16" xfId="0" applyFont="1" applyFill="1" applyBorder="1"/>
    <xf numFmtId="0" fontId="40" fillId="0" borderId="20" xfId="0" applyFont="1" applyBorder="1" applyAlignment="1">
      <alignment horizontal="left"/>
    </xf>
    <xf numFmtId="0" fontId="47" fillId="24" borderId="16" xfId="0" applyFont="1" applyFill="1" applyBorder="1" applyAlignment="1">
      <alignment horizontal="left"/>
    </xf>
    <xf numFmtId="0" fontId="40" fillId="24" borderId="28" xfId="0" applyFont="1" applyFill="1" applyBorder="1"/>
    <xf numFmtId="0" fontId="43" fillId="25" borderId="14" xfId="0" applyFont="1" applyFill="1" applyBorder="1"/>
    <xf numFmtId="0" fontId="51" fillId="24" borderId="0" xfId="0" applyFont="1" applyFill="1" applyAlignment="1">
      <alignment horizontal="right"/>
    </xf>
    <xf numFmtId="0" fontId="51" fillId="24" borderId="0" xfId="0" applyFont="1" applyFill="1"/>
    <xf numFmtId="3" fontId="51" fillId="0" borderId="14" xfId="0" applyNumberFormat="1" applyFont="1" applyBorder="1" applyAlignment="1">
      <alignment horizontal="right"/>
    </xf>
    <xf numFmtId="171" fontId="51" fillId="0" borderId="0" xfId="0" applyNumberFormat="1" applyFont="1" applyAlignment="1">
      <alignment horizontal="right"/>
    </xf>
    <xf numFmtId="3" fontId="51" fillId="25" borderId="0" xfId="0" applyNumberFormat="1" applyFont="1" applyFill="1" applyAlignment="1">
      <alignment horizontal="right"/>
    </xf>
    <xf numFmtId="0" fontId="51" fillId="24" borderId="29" xfId="0" applyFont="1" applyFill="1" applyBorder="1"/>
    <xf numFmtId="4" fontId="40" fillId="0" borderId="14" xfId="0" applyNumberFormat="1" applyFont="1" applyBorder="1" applyAlignment="1">
      <alignment horizontal="center" vertical="center"/>
    </xf>
    <xf numFmtId="10" fontId="40" fillId="0" borderId="0" xfId="341" applyNumberFormat="1" applyFont="1" applyFill="1" applyBorder="1" applyAlignment="1" applyProtection="1">
      <alignment horizontal="center" vertical="center"/>
    </xf>
    <xf numFmtId="10" fontId="40" fillId="0" borderId="29" xfId="341" applyNumberFormat="1" applyFont="1" applyFill="1" applyBorder="1" applyAlignment="1" applyProtection="1">
      <alignment horizontal="center" vertical="center"/>
    </xf>
    <xf numFmtId="10" fontId="40" fillId="0" borderId="0" xfId="0" applyNumberFormat="1" applyFont="1"/>
    <xf numFmtId="0" fontId="39" fillId="25" borderId="14" xfId="0" applyFont="1" applyFill="1" applyBorder="1" applyAlignment="1">
      <alignment horizontal="left" vertical="center"/>
    </xf>
    <xf numFmtId="0" fontId="40" fillId="25" borderId="0" xfId="0" applyFont="1" applyFill="1" applyAlignment="1">
      <alignment horizontal="center" vertical="center"/>
    </xf>
    <xf numFmtId="10" fontId="40" fillId="25" borderId="29" xfId="341" applyNumberFormat="1" applyFont="1" applyFill="1" applyBorder="1" applyAlignment="1" applyProtection="1">
      <alignment horizontal="center" vertical="center"/>
    </xf>
    <xf numFmtId="10" fontId="40" fillId="25" borderId="0" xfId="341" applyNumberFormat="1" applyFont="1" applyFill="1" applyBorder="1" applyAlignment="1" applyProtection="1">
      <alignment horizontal="center" vertical="center"/>
    </xf>
    <xf numFmtId="0" fontId="39" fillId="25" borderId="14" xfId="0" applyFont="1" applyFill="1" applyBorder="1" applyAlignment="1">
      <alignment horizontal="left"/>
    </xf>
    <xf numFmtId="0" fontId="39" fillId="25" borderId="0" xfId="0" applyFont="1" applyFill="1" applyAlignment="1">
      <alignment horizontal="center" vertical="center"/>
    </xf>
    <xf numFmtId="4" fontId="39" fillId="25" borderId="0" xfId="0" applyNumberFormat="1" applyFont="1" applyFill="1" applyAlignment="1">
      <alignment horizontal="center" vertical="center"/>
    </xf>
    <xf numFmtId="4" fontId="39" fillId="25" borderId="14" xfId="0" applyNumberFormat="1" applyFont="1" applyFill="1" applyBorder="1" applyAlignment="1">
      <alignment horizontal="center" vertical="center"/>
    </xf>
    <xf numFmtId="10" fontId="39" fillId="25" borderId="0" xfId="341" applyNumberFormat="1" applyFont="1" applyFill="1" applyBorder="1" applyAlignment="1" applyProtection="1">
      <alignment horizontal="center" vertical="center"/>
    </xf>
    <xf numFmtId="10" fontId="39" fillId="0" borderId="0" xfId="341" applyNumberFormat="1" applyFont="1" applyFill="1" applyBorder="1" applyAlignment="1" applyProtection="1">
      <alignment horizontal="center" vertical="center"/>
    </xf>
    <xf numFmtId="0" fontId="43" fillId="25" borderId="14" xfId="0" applyFont="1" applyFill="1" applyBorder="1" applyAlignment="1">
      <alignment horizontal="left"/>
    </xf>
    <xf numFmtId="4" fontId="40" fillId="25" borderId="14" xfId="0" applyNumberFormat="1" applyFont="1" applyFill="1" applyBorder="1" applyAlignment="1">
      <alignment horizontal="center" vertical="center"/>
    </xf>
    <xf numFmtId="0" fontId="39" fillId="25" borderId="14" xfId="0" applyFont="1" applyFill="1" applyBorder="1" applyAlignment="1">
      <alignment horizontal="left" vertical="center" wrapText="1"/>
    </xf>
    <xf numFmtId="4" fontId="39" fillId="0" borderId="14" xfId="0" applyNumberFormat="1" applyFont="1" applyBorder="1" applyAlignment="1">
      <alignment horizontal="center" vertical="center"/>
    </xf>
    <xf numFmtId="0" fontId="40" fillId="25" borderId="14" xfId="0" applyFont="1" applyFill="1" applyBorder="1" applyAlignment="1">
      <alignment horizontal="left"/>
    </xf>
    <xf numFmtId="0" fontId="39" fillId="24" borderId="14" xfId="0" applyFont="1" applyFill="1" applyBorder="1" applyAlignment="1">
      <alignment horizontal="left"/>
    </xf>
    <xf numFmtId="0" fontId="39" fillId="24" borderId="0" xfId="0" applyFont="1" applyFill="1" applyAlignment="1">
      <alignment horizontal="left" wrapText="1"/>
    </xf>
    <xf numFmtId="0" fontId="40" fillId="24" borderId="0" xfId="0" applyFont="1" applyFill="1" applyAlignment="1">
      <alignment horizontal="center" vertical="center"/>
    </xf>
    <xf numFmtId="10" fontId="39" fillId="24" borderId="0" xfId="341" applyNumberFormat="1" applyFont="1" applyFill="1" applyBorder="1" applyAlignment="1" applyProtection="1">
      <alignment horizontal="center" vertical="center"/>
    </xf>
    <xf numFmtId="10" fontId="40" fillId="24" borderId="0" xfId="341" applyNumberFormat="1" applyFont="1" applyFill="1" applyBorder="1" applyAlignment="1" applyProtection="1">
      <alignment horizontal="center" vertical="center"/>
    </xf>
    <xf numFmtId="0" fontId="39" fillId="24" borderId="0" xfId="0" applyFont="1" applyFill="1" applyAlignment="1">
      <alignment horizontal="left"/>
    </xf>
    <xf numFmtId="4" fontId="39" fillId="24" borderId="14" xfId="0" applyNumberFormat="1" applyFont="1" applyFill="1" applyBorder="1" applyAlignment="1">
      <alignment horizontal="center" vertical="center"/>
    </xf>
    <xf numFmtId="10" fontId="40" fillId="24" borderId="29" xfId="341" applyNumberFormat="1" applyFont="1" applyFill="1" applyBorder="1" applyAlignment="1" applyProtection="1">
      <alignment horizontal="center" vertical="center"/>
    </xf>
    <xf numFmtId="10" fontId="40" fillId="25" borderId="0" xfId="0" applyNumberFormat="1" applyFont="1" applyFill="1" applyAlignment="1">
      <alignment horizontal="center" vertical="center"/>
    </xf>
    <xf numFmtId="0" fontId="39" fillId="24" borderId="13" xfId="0" applyFont="1" applyFill="1" applyBorder="1" applyAlignment="1">
      <alignment horizontal="left"/>
    </xf>
    <xf numFmtId="0" fontId="39" fillId="24" borderId="10" xfId="0" applyFont="1" applyFill="1" applyBorder="1" applyAlignment="1">
      <alignment horizontal="left"/>
    </xf>
    <xf numFmtId="0" fontId="39" fillId="24" borderId="10" xfId="0" applyFont="1" applyFill="1" applyBorder="1" applyAlignment="1">
      <alignment horizontal="left" vertical="center"/>
    </xf>
    <xf numFmtId="4" fontId="40" fillId="24" borderId="10" xfId="0" applyNumberFormat="1" applyFont="1" applyFill="1" applyBorder="1" applyAlignment="1">
      <alignment horizontal="center" vertical="center"/>
    </xf>
    <xf numFmtId="4" fontId="39" fillId="24" borderId="13" xfId="0" applyNumberFormat="1" applyFont="1" applyFill="1" applyBorder="1" applyAlignment="1">
      <alignment horizontal="center" vertical="center"/>
    </xf>
    <xf numFmtId="10" fontId="39" fillId="0" borderId="10" xfId="341" applyNumberFormat="1" applyFont="1" applyFill="1" applyBorder="1" applyAlignment="1" applyProtection="1">
      <alignment horizontal="center" vertical="center"/>
    </xf>
    <xf numFmtId="10" fontId="39" fillId="24" borderId="10" xfId="341" applyNumberFormat="1" applyFont="1" applyFill="1" applyBorder="1" applyAlignment="1" applyProtection="1">
      <alignment horizontal="center" vertical="center"/>
    </xf>
    <xf numFmtId="10" fontId="39" fillId="24" borderId="30" xfId="341" applyNumberFormat="1" applyFont="1" applyFill="1" applyBorder="1" applyAlignment="1" applyProtection="1">
      <alignment horizontal="center" vertical="center"/>
    </xf>
    <xf numFmtId="10" fontId="39" fillId="24" borderId="31" xfId="341" applyNumberFormat="1" applyFont="1" applyFill="1" applyBorder="1" applyAlignment="1" applyProtection="1">
      <alignment horizontal="center" vertical="center"/>
    </xf>
    <xf numFmtId="10" fontId="40" fillId="25" borderId="31" xfId="341" applyNumberFormat="1" applyFont="1" applyFill="1" applyBorder="1" applyAlignment="1" applyProtection="1">
      <alignment horizontal="center" vertical="center"/>
    </xf>
    <xf numFmtId="0" fontId="39" fillId="24" borderId="0" xfId="0" applyFont="1" applyFill="1"/>
    <xf numFmtId="0" fontId="39" fillId="24" borderId="0" xfId="0" applyFont="1" applyFill="1" applyAlignment="1">
      <alignment horizontal="center" vertical="center"/>
    </xf>
    <xf numFmtId="0" fontId="40" fillId="0" borderId="0" xfId="412" applyNumberFormat="1" applyFont="1" applyFill="1" applyProtection="1"/>
    <xf numFmtId="166" fontId="40" fillId="0" borderId="0" xfId="0" applyNumberFormat="1" applyFont="1"/>
    <xf numFmtId="0" fontId="43" fillId="24" borderId="0" xfId="0" applyFont="1" applyFill="1" applyAlignment="1">
      <alignment horizontal="left" vertical="center"/>
    </xf>
    <xf numFmtId="166" fontId="40" fillId="24" borderId="0" xfId="306" applyFont="1" applyFill="1" applyBorder="1" applyAlignment="1" applyProtection="1">
      <alignment vertical="center"/>
    </xf>
    <xf numFmtId="0" fontId="40" fillId="24" borderId="0" xfId="0" applyFont="1" applyFill="1" applyAlignment="1">
      <alignment horizontal="left"/>
    </xf>
    <xf numFmtId="14" fontId="54" fillId="25" borderId="0" xfId="0" applyNumberFormat="1" applyFont="1" applyFill="1" applyAlignment="1">
      <alignment horizontal="center"/>
    </xf>
    <xf numFmtId="0" fontId="55" fillId="24" borderId="0" xfId="0" applyFont="1" applyFill="1"/>
    <xf numFmtId="0" fontId="55" fillId="0" borderId="0" xfId="0" applyFont="1"/>
    <xf numFmtId="0" fontId="56" fillId="24" borderId="0" xfId="0" applyFont="1" applyFill="1" applyAlignment="1">
      <alignment horizontal="center"/>
    </xf>
    <xf numFmtId="0" fontId="56" fillId="0" borderId="0" xfId="0" applyFont="1" applyAlignment="1">
      <alignment horizontal="center" wrapText="1"/>
    </xf>
    <xf numFmtId="0" fontId="39" fillId="0" borderId="0" xfId="0" applyFont="1" applyAlignment="1">
      <alignment horizontal="center" wrapText="1"/>
    </xf>
    <xf numFmtId="14" fontId="57" fillId="25" borderId="0" xfId="0" applyNumberFormat="1" applyFont="1" applyFill="1" applyAlignment="1">
      <alignment horizontal="center"/>
    </xf>
    <xf numFmtId="169" fontId="58" fillId="25" borderId="0" xfId="306" applyNumberFormat="1" applyFont="1" applyFill="1" applyBorder="1" applyAlignment="1" applyProtection="1">
      <alignment horizontal="left" vertical="top"/>
    </xf>
    <xf numFmtId="169" fontId="59" fillId="25" borderId="0" xfId="306" applyNumberFormat="1" applyFont="1" applyFill="1" applyBorder="1" applyAlignment="1" applyProtection="1">
      <alignment horizontal="left" vertical="top"/>
    </xf>
    <xf numFmtId="166" fontId="60" fillId="25" borderId="0" xfId="306" applyFont="1" applyFill="1" applyBorder="1" applyAlignment="1" applyProtection="1">
      <alignment horizontal="left" vertical="top"/>
    </xf>
    <xf numFmtId="169" fontId="60" fillId="25" borderId="0" xfId="306" applyNumberFormat="1" applyFont="1" applyFill="1" applyBorder="1" applyAlignment="1" applyProtection="1">
      <alignment horizontal="left" vertical="top"/>
    </xf>
    <xf numFmtId="174" fontId="46" fillId="0" borderId="0" xfId="0" applyNumberFormat="1" applyFont="1"/>
    <xf numFmtId="173" fontId="40" fillId="0" borderId="0" xfId="0" applyNumberFormat="1" applyFont="1"/>
    <xf numFmtId="0" fontId="41" fillId="0" borderId="0" xfId="0" applyFont="1" applyAlignment="1">
      <alignment horizontal="center" wrapText="1"/>
    </xf>
    <xf numFmtId="169" fontId="60" fillId="0" borderId="0" xfId="306" applyNumberFormat="1" applyFont="1" applyFill="1" applyBorder="1" applyAlignment="1" applyProtection="1">
      <alignment horizontal="left" vertical="top"/>
    </xf>
    <xf numFmtId="174" fontId="47" fillId="0" borderId="0" xfId="0" applyNumberFormat="1" applyFont="1"/>
    <xf numFmtId="173" fontId="47" fillId="0" borderId="0" xfId="0" applyNumberFormat="1" applyFont="1"/>
    <xf numFmtId="0" fontId="45" fillId="25" borderId="24" xfId="0" applyFont="1" applyFill="1" applyBorder="1"/>
    <xf numFmtId="0" fontId="61" fillId="0" borderId="24" xfId="0" applyFont="1" applyBorder="1" applyAlignment="1">
      <alignment horizontal="center" vertical="center"/>
    </xf>
    <xf numFmtId="10" fontId="45" fillId="0" borderId="24" xfId="0" applyNumberFormat="1" applyFont="1" applyBorder="1" applyAlignment="1">
      <alignment horizontal="center" vertical="center"/>
    </xf>
    <xf numFmtId="0" fontId="51" fillId="0" borderId="0" xfId="0" applyFont="1" applyAlignment="1">
      <alignment horizontal="center" vertical="center"/>
    </xf>
    <xf numFmtId="10" fontId="40" fillId="0" borderId="0" xfId="184" applyNumberFormat="1" applyFont="1" applyFill="1" applyBorder="1" applyAlignment="1" applyProtection="1">
      <alignment horizontal="center" vertical="center"/>
    </xf>
    <xf numFmtId="10" fontId="39" fillId="0" borderId="0" xfId="184" applyNumberFormat="1" applyFont="1" applyFill="1" applyBorder="1" applyAlignment="1" applyProtection="1">
      <alignment horizontal="center" vertical="center"/>
    </xf>
    <xf numFmtId="0" fontId="39" fillId="25" borderId="31" xfId="0" applyFont="1" applyFill="1" applyBorder="1" applyAlignment="1">
      <alignment horizontal="center" vertical="center"/>
    </xf>
    <xf numFmtId="4" fontId="40" fillId="25" borderId="24" xfId="0" applyNumberFormat="1" applyFont="1" applyFill="1" applyBorder="1"/>
    <xf numFmtId="0" fontId="40" fillId="25" borderId="24" xfId="0" applyFont="1" applyFill="1" applyBorder="1"/>
    <xf numFmtId="0" fontId="39" fillId="25" borderId="11" xfId="0" applyFont="1" applyFill="1" applyBorder="1"/>
    <xf numFmtId="10" fontId="40" fillId="0" borderId="0" xfId="184" applyNumberFormat="1" applyFont="1" applyAlignment="1">
      <alignment horizontal="center" vertical="center"/>
    </xf>
    <xf numFmtId="10" fontId="40" fillId="0" borderId="0" xfId="0" applyNumberFormat="1" applyFont="1" applyAlignment="1">
      <alignment horizontal="center" vertical="center"/>
    </xf>
    <xf numFmtId="0" fontId="46" fillId="24" borderId="0" xfId="0" applyFont="1" applyFill="1" applyAlignment="1">
      <alignment vertical="center" wrapText="1"/>
    </xf>
    <xf numFmtId="0" fontId="47" fillId="24" borderId="0" xfId="0" applyFont="1" applyFill="1" applyAlignment="1">
      <alignment vertical="center" wrapText="1"/>
    </xf>
    <xf numFmtId="4" fontId="40" fillId="25" borderId="24" xfId="0" applyNumberFormat="1" applyFont="1" applyFill="1" applyBorder="1" applyAlignment="1">
      <alignment vertical="center"/>
    </xf>
    <xf numFmtId="0" fontId="39" fillId="0" borderId="0" xfId="0" applyFont="1" applyAlignment="1">
      <alignment vertical="center" wrapText="1"/>
    </xf>
    <xf numFmtId="172" fontId="40" fillId="25" borderId="0" xfId="0" applyNumberFormat="1" applyFont="1" applyFill="1" applyAlignment="1">
      <alignment horizontal="center" vertical="center"/>
    </xf>
    <xf numFmtId="0" fontId="56" fillId="25" borderId="0" xfId="0" applyFont="1" applyFill="1" applyAlignment="1">
      <alignment wrapText="1"/>
    </xf>
    <xf numFmtId="0" fontId="56" fillId="25" borderId="0" xfId="0" applyFont="1" applyFill="1" applyAlignment="1">
      <alignment horizontal="left" vertical="center"/>
    </xf>
    <xf numFmtId="0" fontId="56" fillId="25" borderId="0" xfId="0" applyFont="1" applyFill="1" applyAlignment="1">
      <alignment horizontal="center" vertical="center"/>
    </xf>
    <xf numFmtId="10" fontId="40" fillId="0" borderId="0" xfId="341" applyNumberFormat="1" applyFont="1" applyAlignment="1">
      <alignment horizontal="center" vertical="center"/>
    </xf>
    <xf numFmtId="0" fontId="51" fillId="0" borderId="0" xfId="0" applyFont="1" applyAlignment="1">
      <alignment horizontal="right"/>
    </xf>
    <xf numFmtId="0" fontId="51" fillId="0" borderId="0" xfId="0" applyFont="1" applyAlignment="1">
      <alignment horizontal="center"/>
    </xf>
    <xf numFmtId="0" fontId="51" fillId="0" borderId="0" xfId="0" applyFont="1"/>
    <xf numFmtId="0" fontId="39" fillId="0" borderId="0" xfId="0" applyFont="1" applyAlignment="1">
      <alignment horizontal="center" vertical="center"/>
    </xf>
    <xf numFmtId="0" fontId="39" fillId="0" borderId="0" xfId="0" applyFont="1" applyAlignment="1">
      <alignment horizontal="left" wrapText="1"/>
    </xf>
    <xf numFmtId="3" fontId="40" fillId="0" borderId="0" xfId="0" applyNumberFormat="1" applyFont="1" applyAlignment="1">
      <alignment horizontal="right"/>
    </xf>
    <xf numFmtId="10" fontId="51" fillId="0" borderId="0" xfId="184" applyNumberFormat="1" applyFont="1" applyBorder="1" applyAlignment="1">
      <alignment horizontal="right"/>
    </xf>
    <xf numFmtId="0" fontId="40" fillId="0" borderId="0" xfId="0" applyFont="1" applyAlignment="1">
      <alignment horizontal="center" vertical="center" wrapText="1"/>
    </xf>
    <xf numFmtId="4" fontId="39" fillId="25" borderId="17" xfId="0" applyNumberFormat="1" applyFont="1" applyFill="1" applyBorder="1" applyAlignment="1">
      <alignment horizontal="center" vertical="center"/>
    </xf>
    <xf numFmtId="4" fontId="39" fillId="24" borderId="0" xfId="0" applyNumberFormat="1" applyFont="1" applyFill="1" applyAlignment="1">
      <alignment horizontal="center" vertical="center"/>
    </xf>
    <xf numFmtId="4" fontId="39" fillId="24" borderId="17" xfId="0" applyNumberFormat="1" applyFont="1" applyFill="1" applyBorder="1" applyAlignment="1">
      <alignment horizontal="center" vertical="center"/>
    </xf>
    <xf numFmtId="10" fontId="40" fillId="0" borderId="0" xfId="0" applyNumberFormat="1" applyFont="1" applyAlignment="1">
      <alignment vertical="center"/>
    </xf>
    <xf numFmtId="172" fontId="40" fillId="25" borderId="0" xfId="0" applyNumberFormat="1" applyFont="1" applyFill="1" applyAlignment="1">
      <alignment vertical="center"/>
    </xf>
    <xf numFmtId="10" fontId="40" fillId="0" borderId="0" xfId="184" applyNumberFormat="1" applyFont="1" applyFill="1" applyAlignment="1">
      <alignment horizontal="center" vertical="center"/>
    </xf>
    <xf numFmtId="0" fontId="39" fillId="25" borderId="0" xfId="0" applyFont="1" applyFill="1" applyAlignment="1">
      <alignment vertical="center"/>
    </xf>
    <xf numFmtId="0" fontId="44" fillId="25" borderId="14" xfId="0" applyFont="1" applyFill="1" applyBorder="1" applyAlignment="1">
      <alignment horizontal="left" vertical="center"/>
    </xf>
    <xf numFmtId="10" fontId="40" fillId="0" borderId="0" xfId="306" applyNumberFormat="1" applyFont="1" applyFill="1" applyBorder="1" applyAlignment="1" applyProtection="1">
      <alignment horizontal="center" vertical="center"/>
    </xf>
    <xf numFmtId="0" fontId="48" fillId="26" borderId="12" xfId="0" applyFont="1" applyFill="1" applyBorder="1" applyAlignment="1">
      <alignment horizontal="center" vertical="center"/>
    </xf>
    <xf numFmtId="0" fontId="36" fillId="0" borderId="0" xfId="0" applyFont="1" applyAlignment="1">
      <alignment horizontal="justify" vertical="center"/>
    </xf>
    <xf numFmtId="0" fontId="51" fillId="0" borderId="0" xfId="0" applyFont="1" applyAlignment="1">
      <alignment vertical="center"/>
    </xf>
    <xf numFmtId="10" fontId="40" fillId="25" borderId="0" xfId="184" applyNumberFormat="1" applyFont="1" applyFill="1" applyBorder="1" applyAlignment="1" applyProtection="1">
      <alignment horizontal="center" vertical="center"/>
    </xf>
    <xf numFmtId="0" fontId="47" fillId="0" borderId="0" xfId="0" applyFont="1" applyAlignment="1">
      <alignment horizontal="left" vertical="center"/>
    </xf>
    <xf numFmtId="0" fontId="47" fillId="0" borderId="0" xfId="0" applyFont="1" applyAlignment="1">
      <alignment vertical="center"/>
    </xf>
    <xf numFmtId="3" fontId="39" fillId="0" borderId="0" xfId="0" applyNumberFormat="1" applyFont="1" applyAlignment="1">
      <alignment vertical="center"/>
    </xf>
    <xf numFmtId="2" fontId="39" fillId="0" borderId="0" xfId="0" applyNumberFormat="1" applyFont="1" applyAlignment="1">
      <alignment vertical="center"/>
    </xf>
    <xf numFmtId="10" fontId="39" fillId="0" borderId="0" xfId="341" applyNumberFormat="1" applyFont="1" applyFill="1" applyBorder="1" applyAlignment="1" applyProtection="1">
      <alignment vertical="center"/>
    </xf>
    <xf numFmtId="0" fontId="47" fillId="24" borderId="0" xfId="0" applyFont="1" applyFill="1" applyAlignment="1">
      <alignment horizontal="left" vertical="center"/>
    </xf>
    <xf numFmtId="0" fontId="47" fillId="24" borderId="0" xfId="0" applyFont="1" applyFill="1" applyAlignment="1">
      <alignment vertical="center"/>
    </xf>
    <xf numFmtId="0" fontId="62" fillId="0" borderId="0" xfId="0" applyFont="1" applyAlignment="1">
      <alignment vertical="center"/>
    </xf>
    <xf numFmtId="14" fontId="40" fillId="25" borderId="0" xfId="0" applyNumberFormat="1" applyFont="1" applyFill="1" applyAlignment="1">
      <alignment horizontal="center" vertical="center"/>
    </xf>
    <xf numFmtId="49" fontId="40" fillId="25" borderId="0" xfId="0" applyNumberFormat="1" applyFont="1" applyFill="1" applyAlignment="1">
      <alignment horizontal="center" vertical="center"/>
    </xf>
    <xf numFmtId="14" fontId="40" fillId="25" borderId="0" xfId="0" applyNumberFormat="1" applyFont="1" applyFill="1" applyAlignment="1">
      <alignment horizontal="center" vertical="center" wrapText="1"/>
    </xf>
    <xf numFmtId="167" fontId="40" fillId="25" borderId="0" xfId="0" applyNumberFormat="1" applyFont="1" applyFill="1" applyAlignment="1">
      <alignment horizontal="center" vertical="center"/>
    </xf>
    <xf numFmtId="0" fontId="40" fillId="25" borderId="17" xfId="0" applyFont="1" applyFill="1" applyBorder="1" applyAlignment="1">
      <alignment horizontal="center" vertical="center"/>
    </xf>
    <xf numFmtId="0" fontId="39" fillId="0" borderId="0" xfId="0" applyFont="1" applyAlignment="1">
      <alignment horizontal="left" vertical="center" wrapText="1"/>
    </xf>
    <xf numFmtId="10" fontId="39" fillId="0" borderId="0" xfId="184" applyNumberFormat="1" applyFont="1" applyAlignment="1">
      <alignment vertical="center"/>
    </xf>
    <xf numFmtId="167" fontId="40" fillId="25" borderId="17" xfId="0" applyNumberFormat="1" applyFont="1" applyFill="1" applyBorder="1" applyAlignment="1">
      <alignment horizontal="center" vertical="center"/>
    </xf>
    <xf numFmtId="167" fontId="39" fillId="25" borderId="0" xfId="0" applyNumberFormat="1" applyFont="1" applyFill="1" applyAlignment="1">
      <alignment horizontal="center" vertical="center"/>
    </xf>
    <xf numFmtId="166" fontId="40" fillId="25" borderId="0" xfId="306" applyFont="1" applyFill="1" applyBorder="1" applyAlignment="1" applyProtection="1">
      <alignment horizontal="center" vertical="center"/>
    </xf>
    <xf numFmtId="14" fontId="40" fillId="25" borderId="0" xfId="175" applyNumberFormat="1" applyFont="1" applyFill="1" applyAlignment="1">
      <alignment horizontal="center" vertical="center"/>
    </xf>
    <xf numFmtId="167" fontId="40" fillId="25" borderId="0" xfId="175" applyNumberFormat="1" applyFont="1" applyFill="1" applyAlignment="1">
      <alignment horizontal="center" vertical="center"/>
    </xf>
    <xf numFmtId="14" fontId="40" fillId="0" borderId="0" xfId="175" applyNumberFormat="1" applyFont="1" applyAlignment="1">
      <alignment horizontal="center" vertical="center"/>
    </xf>
    <xf numFmtId="3" fontId="39" fillId="25" borderId="0" xfId="0" applyNumberFormat="1" applyFont="1" applyFill="1" applyAlignment="1">
      <alignment horizontal="center" vertical="center"/>
    </xf>
    <xf numFmtId="3" fontId="40" fillId="25" borderId="17" xfId="0" applyNumberFormat="1" applyFont="1" applyFill="1" applyBorder="1" applyAlignment="1">
      <alignment horizontal="center" vertical="center"/>
    </xf>
    <xf numFmtId="1" fontId="39" fillId="0" borderId="14" xfId="0" applyNumberFormat="1" applyFont="1" applyBorder="1" applyAlignment="1">
      <alignment horizontal="left" vertical="center"/>
    </xf>
    <xf numFmtId="167" fontId="40" fillId="25" borderId="0" xfId="0" applyNumberFormat="1" applyFont="1" applyFill="1" applyAlignment="1">
      <alignment horizontal="center" vertical="center" wrapText="1"/>
    </xf>
    <xf numFmtId="3" fontId="40" fillId="25" borderId="0" xfId="0" applyNumberFormat="1" applyFont="1" applyFill="1" applyAlignment="1">
      <alignment horizontal="center" vertical="center"/>
    </xf>
    <xf numFmtId="3" fontId="39" fillId="25" borderId="17" xfId="0" applyNumberFormat="1" applyFont="1" applyFill="1" applyBorder="1" applyAlignment="1">
      <alignment horizontal="center" vertical="center"/>
    </xf>
    <xf numFmtId="4" fontId="40" fillId="0" borderId="10" xfId="0" applyNumberFormat="1" applyFont="1" applyBorder="1" applyAlignment="1">
      <alignment horizontal="center" vertical="center"/>
    </xf>
    <xf numFmtId="0" fontId="39" fillId="0" borderId="10" xfId="0" applyFont="1" applyBorder="1" applyAlignment="1">
      <alignment horizontal="center" vertical="center"/>
    </xf>
    <xf numFmtId="3" fontId="39" fillId="0" borderId="10" xfId="0" applyNumberFormat="1" applyFont="1" applyBorder="1" applyAlignment="1">
      <alignment horizontal="center" vertical="center"/>
    </xf>
    <xf numFmtId="3" fontId="39" fillId="0" borderId="18" xfId="0" applyNumberFormat="1" applyFont="1" applyBorder="1" applyAlignment="1">
      <alignment horizontal="center" vertical="center"/>
    </xf>
    <xf numFmtId="0" fontId="40" fillId="25" borderId="0" xfId="0" applyFont="1" applyFill="1" applyAlignment="1">
      <alignment horizontal="left" wrapText="1"/>
    </xf>
    <xf numFmtId="0" fontId="46" fillId="25" borderId="0" xfId="0" applyFont="1" applyFill="1" applyAlignment="1">
      <alignment horizontal="left" vertical="center" wrapText="1"/>
    </xf>
    <xf numFmtId="0" fontId="46" fillId="24" borderId="0" xfId="0" applyFont="1" applyFill="1" applyAlignment="1">
      <alignment horizontal="left" vertical="center" wrapText="1"/>
    </xf>
    <xf numFmtId="0" fontId="43" fillId="25" borderId="0" xfId="0" applyFont="1" applyFill="1" applyAlignment="1">
      <alignment horizontal="left"/>
    </xf>
    <xf numFmtId="166" fontId="40" fillId="25" borderId="0" xfId="306" applyFont="1" applyFill="1" applyProtection="1"/>
    <xf numFmtId="0" fontId="39" fillId="25" borderId="0" xfId="0" applyFont="1" applyFill="1" applyAlignment="1">
      <alignment horizontal="left" vertical="center"/>
    </xf>
    <xf numFmtId="0" fontId="40" fillId="25" borderId="0" xfId="0" applyFont="1" applyFill="1" applyAlignment="1">
      <alignment horizontal="left" vertical="center"/>
    </xf>
    <xf numFmtId="0" fontId="64" fillId="0" borderId="0" xfId="0" applyFont="1" applyAlignment="1">
      <alignment vertical="center"/>
    </xf>
    <xf numFmtId="0" fontId="41" fillId="0" borderId="0" xfId="0" applyFont="1"/>
    <xf numFmtId="0" fontId="46" fillId="0" borderId="0" xfId="0" applyFont="1" applyAlignment="1">
      <alignment horizontal="left" vertical="center" wrapText="1"/>
    </xf>
    <xf numFmtId="0" fontId="41" fillId="0" borderId="0" xfId="0" applyFont="1" applyAlignment="1">
      <alignment vertical="center"/>
    </xf>
    <xf numFmtId="0" fontId="40" fillId="25" borderId="0" xfId="0" applyFont="1" applyFill="1" applyAlignment="1">
      <alignment horizontal="left" vertical="center" wrapText="1"/>
    </xf>
    <xf numFmtId="0" fontId="39" fillId="25" borderId="0" xfId="0" applyFont="1" applyFill="1" applyAlignment="1">
      <alignment horizontal="left" wrapText="1"/>
    </xf>
    <xf numFmtId="0" fontId="40" fillId="25" borderId="0" xfId="414" applyFont="1" applyFill="1" applyAlignment="1">
      <alignment horizontal="left" vertical="center" wrapText="1"/>
    </xf>
    <xf numFmtId="0" fontId="46" fillId="25" borderId="0" xfId="0" applyFont="1" applyFill="1" applyAlignment="1">
      <alignment horizontal="left" wrapText="1"/>
    </xf>
    <xf numFmtId="0" fontId="46" fillId="0" borderId="0" xfId="0" applyFont="1" applyAlignment="1">
      <alignment horizontal="left" wrapText="1"/>
    </xf>
    <xf numFmtId="0" fontId="43" fillId="25" borderId="0" xfId="0" applyFont="1" applyFill="1" applyAlignment="1">
      <alignment horizontal="left" vertical="center"/>
    </xf>
    <xf numFmtId="4" fontId="40" fillId="25" borderId="17" xfId="0" applyNumberFormat="1" applyFont="1" applyFill="1" applyBorder="1" applyAlignment="1">
      <alignment horizontal="center" vertical="center"/>
    </xf>
    <xf numFmtId="0" fontId="46" fillId="25" borderId="0" xfId="0" applyFont="1" applyFill="1" applyAlignment="1">
      <alignment horizontal="left" vertical="center"/>
    </xf>
    <xf numFmtId="0" fontId="46" fillId="24" borderId="0" xfId="0" applyFont="1" applyFill="1" applyAlignment="1">
      <alignment horizontal="left" vertical="center"/>
    </xf>
    <xf numFmtId="0" fontId="67" fillId="0" borderId="24" xfId="0" applyFont="1" applyBorder="1" applyAlignment="1">
      <alignment horizontal="center" vertical="center"/>
    </xf>
    <xf numFmtId="0" fontId="63" fillId="0" borderId="0" xfId="0" applyFont="1" applyAlignment="1">
      <alignment horizontal="center" wrapText="1"/>
    </xf>
    <xf numFmtId="0" fontId="38" fillId="0" borderId="0" xfId="415" applyFont="1" applyAlignment="1" applyProtection="1">
      <alignment horizontal="justify" vertical="center"/>
    </xf>
    <xf numFmtId="167" fontId="40" fillId="25" borderId="0" xfId="0" applyNumberFormat="1" applyFont="1" applyFill="1" applyAlignment="1">
      <alignment horizontal="center" vertical="center"/>
    </xf>
    <xf numFmtId="0" fontId="41" fillId="0" borderId="0" xfId="0" applyFont="1" applyAlignment="1">
      <alignment horizontal="center"/>
    </xf>
    <xf numFmtId="14" fontId="39" fillId="25" borderId="0" xfId="0" applyNumberFormat="1" applyFont="1" applyFill="1" applyAlignment="1">
      <alignment horizontal="center"/>
    </xf>
    <xf numFmtId="14" fontId="39" fillId="25" borderId="0" xfId="175" applyNumberFormat="1" applyFont="1" applyFill="1" applyAlignment="1">
      <alignment horizontal="center" vertical="center"/>
    </xf>
    <xf numFmtId="0" fontId="40" fillId="0" borderId="0" xfId="0" applyFont="1" applyAlignment="1">
      <alignment horizontal="center" vertical="center"/>
    </xf>
    <xf numFmtId="0" fontId="40" fillId="25" borderId="17" xfId="0" applyFont="1" applyFill="1" applyBorder="1" applyAlignment="1">
      <alignment horizontal="center" vertical="center"/>
    </xf>
    <xf numFmtId="14" fontId="40" fillId="25" borderId="0" xfId="175" applyNumberFormat="1" applyFont="1" applyFill="1" applyAlignment="1">
      <alignment horizontal="center" vertical="center"/>
    </xf>
    <xf numFmtId="0" fontId="41" fillId="25" borderId="0" xfId="0" applyFont="1" applyFill="1" applyAlignment="1">
      <alignment horizontal="center"/>
    </xf>
    <xf numFmtId="14" fontId="41" fillId="0" borderId="0" xfId="0" applyNumberFormat="1" applyFont="1" applyAlignment="1">
      <alignment horizontal="center"/>
    </xf>
    <xf numFmtId="0" fontId="41" fillId="26" borderId="22" xfId="0" applyFont="1" applyFill="1" applyBorder="1" applyAlignment="1">
      <alignment horizontal="center" vertical="center" wrapText="1"/>
    </xf>
    <xf numFmtId="0" fontId="41" fillId="26" borderId="11" xfId="0" applyFont="1" applyFill="1" applyBorder="1" applyAlignment="1">
      <alignment horizontal="center" vertical="center" wrapText="1"/>
    </xf>
    <xf numFmtId="0" fontId="48" fillId="26" borderId="21" xfId="0" applyFont="1" applyFill="1" applyBorder="1" applyAlignment="1">
      <alignment horizontal="center" vertical="center"/>
    </xf>
    <xf numFmtId="0" fontId="48" fillId="26" borderId="19" xfId="0" applyFont="1" applyFill="1" applyBorder="1" applyAlignment="1">
      <alignment horizontal="center" vertical="center"/>
    </xf>
    <xf numFmtId="0" fontId="41" fillId="24" borderId="0" xfId="0" applyFont="1" applyFill="1" applyAlignment="1">
      <alignment horizontal="center"/>
    </xf>
    <xf numFmtId="14" fontId="41" fillId="24" borderId="0" xfId="0" applyNumberFormat="1" applyFont="1" applyFill="1" applyAlignment="1">
      <alignment horizontal="center"/>
    </xf>
    <xf numFmtId="0" fontId="39" fillId="26" borderId="22" xfId="0" applyFont="1" applyFill="1" applyBorder="1" applyAlignment="1">
      <alignment horizontal="center" vertical="center" wrapText="1"/>
    </xf>
    <xf numFmtId="0" fontId="39" fillId="26" borderId="11" xfId="0" applyFont="1" applyFill="1" applyBorder="1" applyAlignment="1">
      <alignment horizontal="center" vertical="center" wrapText="1"/>
    </xf>
    <xf numFmtId="0" fontId="39" fillId="26" borderId="21" xfId="0" applyFont="1" applyFill="1" applyBorder="1" applyAlignment="1">
      <alignment horizontal="center" vertical="center"/>
    </xf>
    <xf numFmtId="0" fontId="39" fillId="26" borderId="23" xfId="0" applyFont="1" applyFill="1" applyBorder="1" applyAlignment="1">
      <alignment horizontal="center" vertical="center"/>
    </xf>
    <xf numFmtId="0" fontId="39" fillId="26" borderId="19" xfId="0" applyFont="1" applyFill="1" applyBorder="1" applyAlignment="1">
      <alignment horizontal="center" vertical="center"/>
    </xf>
    <xf numFmtId="10" fontId="40" fillId="0" borderId="0" xfId="341" applyNumberFormat="1" applyFont="1" applyFill="1" applyBorder="1" applyAlignment="1" applyProtection="1">
      <alignment horizontal="center" vertical="center"/>
    </xf>
    <xf numFmtId="10" fontId="40" fillId="0" borderId="29" xfId="341" applyNumberFormat="1" applyFont="1" applyFill="1" applyBorder="1" applyAlignment="1" applyProtection="1">
      <alignment horizontal="center" vertical="center"/>
    </xf>
    <xf numFmtId="0" fontId="39" fillId="26" borderId="24" xfId="0" applyFont="1" applyFill="1" applyBorder="1" applyAlignment="1">
      <alignment horizontal="center" vertical="center" wrapText="1"/>
    </xf>
    <xf numFmtId="0" fontId="41" fillId="26" borderId="15" xfId="0" applyFont="1" applyFill="1" applyBorder="1" applyAlignment="1">
      <alignment horizontal="center" vertical="center" wrapText="1"/>
    </xf>
    <xf numFmtId="0" fontId="41" fillId="26" borderId="14" xfId="0" applyFont="1" applyFill="1" applyBorder="1" applyAlignment="1">
      <alignment horizontal="center" vertical="center" wrapText="1"/>
    </xf>
    <xf numFmtId="0" fontId="39" fillId="26" borderId="25" xfId="0" applyFont="1" applyFill="1" applyBorder="1" applyAlignment="1">
      <alignment horizontal="center" vertical="center"/>
    </xf>
    <xf numFmtId="0" fontId="39" fillId="26" borderId="26" xfId="0" applyFont="1" applyFill="1" applyBorder="1" applyAlignment="1">
      <alignment horizontal="center" vertical="center"/>
    </xf>
    <xf numFmtId="0" fontId="46" fillId="0" borderId="0" xfId="0" applyFont="1" applyAlignment="1">
      <alignment horizontal="justify" vertical="center" wrapText="1"/>
    </xf>
    <xf numFmtId="0" fontId="39" fillId="0" borderId="0" xfId="0" applyFont="1" applyAlignment="1">
      <alignment horizontal="justify" vertical="center" wrapText="1"/>
    </xf>
    <xf numFmtId="0" fontId="40" fillId="0" borderId="0" xfId="0" applyFont="1" applyAlignment="1">
      <alignment horizontal="left" vertical="center" wrapText="1"/>
    </xf>
    <xf numFmtId="0" fontId="40" fillId="0" borderId="0" xfId="0" applyFont="1" applyAlignment="1">
      <alignment horizontal="justify" vertical="center" wrapText="1"/>
    </xf>
    <xf numFmtId="0" fontId="44" fillId="26" borderId="22" xfId="0" applyFont="1" applyFill="1" applyBorder="1" applyAlignment="1" applyProtection="1">
      <alignment horizontal="center" vertical="center" wrapText="1"/>
      <protection locked="0"/>
    </xf>
    <xf numFmtId="0" fontId="44" fillId="26" borderId="11" xfId="0" applyFont="1" applyFill="1" applyBorder="1" applyAlignment="1" applyProtection="1">
      <alignment horizontal="center" vertical="center" wrapText="1"/>
      <protection locked="0"/>
    </xf>
    <xf numFmtId="0" fontId="39" fillId="0" borderId="0" xfId="0" applyFont="1" applyAlignment="1">
      <alignment horizontal="center"/>
    </xf>
    <xf numFmtId="0" fontId="61" fillId="0" borderId="24" xfId="0" applyFont="1" applyBorder="1" applyAlignment="1">
      <alignment horizontal="center" vertical="center"/>
    </xf>
    <xf numFmtId="10" fontId="40" fillId="0" borderId="0" xfId="184" applyNumberFormat="1" applyFont="1" applyFill="1" applyBorder="1" applyAlignment="1" applyProtection="1">
      <alignment horizontal="center" vertical="center"/>
    </xf>
    <xf numFmtId="14" fontId="39" fillId="24" borderId="0" xfId="0" applyNumberFormat="1" applyFont="1" applyFill="1" applyAlignment="1">
      <alignment horizontal="center"/>
    </xf>
    <xf numFmtId="10" fontId="40" fillId="0" borderId="0" xfId="341" applyNumberFormat="1" applyFont="1" applyAlignment="1">
      <alignment horizontal="center" vertical="center"/>
    </xf>
  </cellXfs>
  <cellStyles count="2544">
    <cellStyle name="0,0_x000a__x000a_NA_x000a__x000a_ 2" xfId="638" xr:uid="{57B48BF6-6E09-4A71-8596-D118C0DE3C4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xfId="7" builtinId="30" customBuiltin="1"/>
    <cellStyle name="20% - Énfasis1 2" xfId="8" xr:uid="{00000000-0005-0000-0000-000007000000}"/>
    <cellStyle name="20% - Énfasis1 3" xfId="9" xr:uid="{00000000-0005-0000-0000-000008000000}"/>
    <cellStyle name="20% - Énfasis1 4" xfId="10" xr:uid="{00000000-0005-0000-0000-000009000000}"/>
    <cellStyle name="20% - Énfasis1 5" xfId="226" xr:uid="{00000000-0005-0000-0000-00000A000000}"/>
    <cellStyle name="20% - Énfasis2" xfId="11" builtinId="34" customBuiltin="1"/>
    <cellStyle name="20% - Énfasis2 2" xfId="12" xr:uid="{00000000-0005-0000-0000-00000C000000}"/>
    <cellStyle name="20% - Énfasis2 3" xfId="13" xr:uid="{00000000-0005-0000-0000-00000D000000}"/>
    <cellStyle name="20% - Énfasis2 4" xfId="14" xr:uid="{00000000-0005-0000-0000-00000E000000}"/>
    <cellStyle name="20% - Énfasis2 5" xfId="227" xr:uid="{00000000-0005-0000-0000-00000F000000}"/>
    <cellStyle name="20% - Énfasis3" xfId="15" builtinId="38" customBuiltin="1"/>
    <cellStyle name="20% - Énfasis3 2" xfId="16" xr:uid="{00000000-0005-0000-0000-000011000000}"/>
    <cellStyle name="20% - Énfasis3 3" xfId="17" xr:uid="{00000000-0005-0000-0000-000012000000}"/>
    <cellStyle name="20% - Énfasis3 4" xfId="18" xr:uid="{00000000-0005-0000-0000-000013000000}"/>
    <cellStyle name="20% - Énfasis3 5" xfId="228" xr:uid="{00000000-0005-0000-0000-000014000000}"/>
    <cellStyle name="20% - Énfasis4" xfId="19" builtinId="42" customBuiltin="1"/>
    <cellStyle name="20% - Énfasis4 2" xfId="20" xr:uid="{00000000-0005-0000-0000-000016000000}"/>
    <cellStyle name="20% - Énfasis4 3" xfId="21" xr:uid="{00000000-0005-0000-0000-000017000000}"/>
    <cellStyle name="20% - Énfasis4 4" xfId="22" xr:uid="{00000000-0005-0000-0000-000018000000}"/>
    <cellStyle name="20% - Énfasis4 5" xfId="229" xr:uid="{00000000-0005-0000-0000-000019000000}"/>
    <cellStyle name="20% - Énfasis5" xfId="23" builtinId="46" customBuiltin="1"/>
    <cellStyle name="20% - Énfasis5 2" xfId="24" xr:uid="{00000000-0005-0000-0000-00001B000000}"/>
    <cellStyle name="20% - Énfasis5 3" xfId="25" xr:uid="{00000000-0005-0000-0000-00001C000000}"/>
    <cellStyle name="20% - Énfasis5 4" xfId="26" xr:uid="{00000000-0005-0000-0000-00001D000000}"/>
    <cellStyle name="20% - Énfasis5 5" xfId="230" xr:uid="{00000000-0005-0000-0000-00001E000000}"/>
    <cellStyle name="20% - Énfasis6" xfId="27" builtinId="50" customBuiltin="1"/>
    <cellStyle name="20% - Énfasis6 2" xfId="28" xr:uid="{00000000-0005-0000-0000-000020000000}"/>
    <cellStyle name="20% - Énfasis6 3" xfId="29" xr:uid="{00000000-0005-0000-0000-000021000000}"/>
    <cellStyle name="20% - Énfasis6 4" xfId="30" xr:uid="{00000000-0005-0000-0000-000022000000}"/>
    <cellStyle name="20% - Énfasis6 5" xfId="231" xr:uid="{00000000-0005-0000-0000-000023000000}"/>
    <cellStyle name="40% - Accent1" xfId="31" xr:uid="{00000000-0005-0000-0000-000024000000}"/>
    <cellStyle name="40% - Accent2" xfId="32" xr:uid="{00000000-0005-0000-0000-000025000000}"/>
    <cellStyle name="40% - Accent3" xfId="33" xr:uid="{00000000-0005-0000-0000-000026000000}"/>
    <cellStyle name="40% - Accent4" xfId="34" xr:uid="{00000000-0005-0000-0000-000027000000}"/>
    <cellStyle name="40% - Accent5" xfId="35" xr:uid="{00000000-0005-0000-0000-000028000000}"/>
    <cellStyle name="40% - Accent6" xfId="36" xr:uid="{00000000-0005-0000-0000-000029000000}"/>
    <cellStyle name="40% - Énfasis1" xfId="37" builtinId="31" customBuiltin="1"/>
    <cellStyle name="40% - Énfasis1 2" xfId="38" xr:uid="{00000000-0005-0000-0000-00002B000000}"/>
    <cellStyle name="40% - Énfasis1 3" xfId="39" xr:uid="{00000000-0005-0000-0000-00002C000000}"/>
    <cellStyle name="40% - Énfasis1 4" xfId="40" xr:uid="{00000000-0005-0000-0000-00002D000000}"/>
    <cellStyle name="40% - Énfasis1 5" xfId="232" xr:uid="{00000000-0005-0000-0000-00002E000000}"/>
    <cellStyle name="40% - Énfasis2" xfId="41" builtinId="35" customBuiltin="1"/>
    <cellStyle name="40% - Énfasis2 2" xfId="42" xr:uid="{00000000-0005-0000-0000-000030000000}"/>
    <cellStyle name="40% - Énfasis2 3" xfId="43" xr:uid="{00000000-0005-0000-0000-000031000000}"/>
    <cellStyle name="40% - Énfasis2 4" xfId="44" xr:uid="{00000000-0005-0000-0000-000032000000}"/>
    <cellStyle name="40% - Énfasis2 5" xfId="233" xr:uid="{00000000-0005-0000-0000-000033000000}"/>
    <cellStyle name="40% - Énfasis3" xfId="45" builtinId="39" customBuiltin="1"/>
    <cellStyle name="40% - Énfasis3 2" xfId="46" xr:uid="{00000000-0005-0000-0000-000035000000}"/>
    <cellStyle name="40% - Énfasis3 3" xfId="47" xr:uid="{00000000-0005-0000-0000-000036000000}"/>
    <cellStyle name="40% - Énfasis3 4" xfId="48" xr:uid="{00000000-0005-0000-0000-000037000000}"/>
    <cellStyle name="40% - Énfasis3 5" xfId="234" xr:uid="{00000000-0005-0000-0000-000038000000}"/>
    <cellStyle name="40% - Énfasis4" xfId="49" builtinId="43" customBuiltin="1"/>
    <cellStyle name="40% - Énfasis4 2" xfId="50" xr:uid="{00000000-0005-0000-0000-00003A000000}"/>
    <cellStyle name="40% - Énfasis4 3" xfId="51" xr:uid="{00000000-0005-0000-0000-00003B000000}"/>
    <cellStyle name="40% - Énfasis4 4" xfId="52" xr:uid="{00000000-0005-0000-0000-00003C000000}"/>
    <cellStyle name="40% - Énfasis4 5" xfId="235" xr:uid="{00000000-0005-0000-0000-00003D000000}"/>
    <cellStyle name="40% - Énfasis5" xfId="53" builtinId="47" customBuiltin="1"/>
    <cellStyle name="40% - Énfasis5 2" xfId="54" xr:uid="{00000000-0005-0000-0000-00003F000000}"/>
    <cellStyle name="40% - Énfasis5 3" xfId="55" xr:uid="{00000000-0005-0000-0000-000040000000}"/>
    <cellStyle name="40% - Énfasis5 4" xfId="56" xr:uid="{00000000-0005-0000-0000-000041000000}"/>
    <cellStyle name="40% - Énfasis5 5" xfId="236" xr:uid="{00000000-0005-0000-0000-000042000000}"/>
    <cellStyle name="40% - Énfasis6" xfId="57" builtinId="51" customBuiltin="1"/>
    <cellStyle name="40% - Énfasis6 2" xfId="58" xr:uid="{00000000-0005-0000-0000-000044000000}"/>
    <cellStyle name="40% - Énfasis6 3" xfId="59" xr:uid="{00000000-0005-0000-0000-000045000000}"/>
    <cellStyle name="40% - Énfasis6 4" xfId="60" xr:uid="{00000000-0005-0000-0000-000046000000}"/>
    <cellStyle name="40% - Énfasis6 5" xfId="237" xr:uid="{00000000-0005-0000-0000-000047000000}"/>
    <cellStyle name="60% - Accent1" xfId="61" xr:uid="{00000000-0005-0000-0000-000048000000}"/>
    <cellStyle name="60% - Accent2" xfId="62" xr:uid="{00000000-0005-0000-0000-000049000000}"/>
    <cellStyle name="60% - Accent3" xfId="63" xr:uid="{00000000-0005-0000-0000-00004A000000}"/>
    <cellStyle name="60% - Accent4" xfId="64" xr:uid="{00000000-0005-0000-0000-00004B000000}"/>
    <cellStyle name="60% - Accent5" xfId="65" xr:uid="{00000000-0005-0000-0000-00004C000000}"/>
    <cellStyle name="60% - Accent6" xfId="66" xr:uid="{00000000-0005-0000-0000-00004D000000}"/>
    <cellStyle name="60% - Énfasis1" xfId="67" builtinId="32" customBuiltin="1"/>
    <cellStyle name="60% - Énfasis1 2" xfId="68" xr:uid="{00000000-0005-0000-0000-00004F000000}"/>
    <cellStyle name="60% - Énfasis1 3" xfId="69" xr:uid="{00000000-0005-0000-0000-000050000000}"/>
    <cellStyle name="60% - Énfasis1 4" xfId="70" xr:uid="{00000000-0005-0000-0000-000051000000}"/>
    <cellStyle name="60% - Énfasis1 5" xfId="238" xr:uid="{00000000-0005-0000-0000-000052000000}"/>
    <cellStyle name="60% - Énfasis2" xfId="71" builtinId="36" customBuiltin="1"/>
    <cellStyle name="60% - Énfasis2 2" xfId="72" xr:uid="{00000000-0005-0000-0000-000054000000}"/>
    <cellStyle name="60% - Énfasis2 3" xfId="73" xr:uid="{00000000-0005-0000-0000-000055000000}"/>
    <cellStyle name="60% - Énfasis2 4" xfId="74" xr:uid="{00000000-0005-0000-0000-000056000000}"/>
    <cellStyle name="60% - Énfasis2 5" xfId="239" xr:uid="{00000000-0005-0000-0000-000057000000}"/>
    <cellStyle name="60% - Énfasis3" xfId="75" builtinId="40" customBuiltin="1"/>
    <cellStyle name="60% - Énfasis3 2" xfId="76" xr:uid="{00000000-0005-0000-0000-000059000000}"/>
    <cellStyle name="60% - Énfasis3 3" xfId="77" xr:uid="{00000000-0005-0000-0000-00005A000000}"/>
    <cellStyle name="60% - Énfasis3 4" xfId="78" xr:uid="{00000000-0005-0000-0000-00005B000000}"/>
    <cellStyle name="60% - Énfasis3 5" xfId="240" xr:uid="{00000000-0005-0000-0000-00005C000000}"/>
    <cellStyle name="60% - Énfasis4" xfId="79" builtinId="44" customBuiltin="1"/>
    <cellStyle name="60% - Énfasis4 2" xfId="80" xr:uid="{00000000-0005-0000-0000-00005E000000}"/>
    <cellStyle name="60% - Énfasis4 3" xfId="81" xr:uid="{00000000-0005-0000-0000-00005F000000}"/>
    <cellStyle name="60% - Énfasis4 4" xfId="82" xr:uid="{00000000-0005-0000-0000-000060000000}"/>
    <cellStyle name="60% - Énfasis4 5" xfId="241" xr:uid="{00000000-0005-0000-0000-000061000000}"/>
    <cellStyle name="60% - Énfasis5" xfId="83" builtinId="48" customBuiltin="1"/>
    <cellStyle name="60% - Énfasis5 2" xfId="84" xr:uid="{00000000-0005-0000-0000-000063000000}"/>
    <cellStyle name="60% - Énfasis5 3" xfId="85" xr:uid="{00000000-0005-0000-0000-000064000000}"/>
    <cellStyle name="60% - Énfasis5 4" xfId="86" xr:uid="{00000000-0005-0000-0000-000065000000}"/>
    <cellStyle name="60% - Énfasis5 5" xfId="242" xr:uid="{00000000-0005-0000-0000-000066000000}"/>
    <cellStyle name="60% - Énfasis6" xfId="87" builtinId="52" customBuiltin="1"/>
    <cellStyle name="60% - Énfasis6 2" xfId="88" xr:uid="{00000000-0005-0000-0000-000068000000}"/>
    <cellStyle name="60% - Énfasis6 3" xfId="89" xr:uid="{00000000-0005-0000-0000-000069000000}"/>
    <cellStyle name="60% - Énfasis6 4" xfId="90" xr:uid="{00000000-0005-0000-0000-00006A000000}"/>
    <cellStyle name="60% - Énfasis6 5" xfId="243" xr:uid="{00000000-0005-0000-0000-00006B000000}"/>
    <cellStyle name="Accent1" xfId="91" xr:uid="{00000000-0005-0000-0000-00006C000000}"/>
    <cellStyle name="Accent2" xfId="92" xr:uid="{00000000-0005-0000-0000-00006D000000}"/>
    <cellStyle name="Accent3" xfId="93" xr:uid="{00000000-0005-0000-0000-00006E000000}"/>
    <cellStyle name="Accent4" xfId="94" xr:uid="{00000000-0005-0000-0000-00006F000000}"/>
    <cellStyle name="Accent5" xfId="95" xr:uid="{00000000-0005-0000-0000-000070000000}"/>
    <cellStyle name="Accent6" xfId="96" xr:uid="{00000000-0005-0000-0000-000071000000}"/>
    <cellStyle name="Bad" xfId="97" xr:uid="{00000000-0005-0000-0000-000072000000}"/>
    <cellStyle name="Buena 2" xfId="99" xr:uid="{00000000-0005-0000-0000-000073000000}"/>
    <cellStyle name="Buena 3" xfId="100" xr:uid="{00000000-0005-0000-0000-000074000000}"/>
    <cellStyle name="Buena 4" xfId="101" xr:uid="{00000000-0005-0000-0000-000075000000}"/>
    <cellStyle name="Buena 5" xfId="244" xr:uid="{00000000-0005-0000-0000-000076000000}"/>
    <cellStyle name="Bueno" xfId="98" builtinId="26" customBuiltin="1"/>
    <cellStyle name="Calculation" xfId="102" xr:uid="{00000000-0005-0000-0000-000078000000}"/>
    <cellStyle name="Cálculo" xfId="103" builtinId="22" customBuiltin="1"/>
    <cellStyle name="Cálculo 2" xfId="104" xr:uid="{00000000-0005-0000-0000-00007A000000}"/>
    <cellStyle name="Cálculo 3" xfId="105" xr:uid="{00000000-0005-0000-0000-00007B000000}"/>
    <cellStyle name="Cálculo 4" xfId="106" xr:uid="{00000000-0005-0000-0000-00007C000000}"/>
    <cellStyle name="Cálculo 5" xfId="245" xr:uid="{00000000-0005-0000-0000-00007D000000}"/>
    <cellStyle name="Celda de comprobación" xfId="107" builtinId="23" customBuiltin="1"/>
    <cellStyle name="Celda de comprobación 2" xfId="108" xr:uid="{00000000-0005-0000-0000-00007F000000}"/>
    <cellStyle name="Celda de comprobación 3" xfId="109" xr:uid="{00000000-0005-0000-0000-000080000000}"/>
    <cellStyle name="Celda de comprobación 4" xfId="110" xr:uid="{00000000-0005-0000-0000-000081000000}"/>
    <cellStyle name="Celda de comprobación 5" xfId="246" xr:uid="{00000000-0005-0000-0000-000082000000}"/>
    <cellStyle name="Celda vinculada" xfId="111" builtinId="24" customBuiltin="1"/>
    <cellStyle name="Celda vinculada 2" xfId="112" xr:uid="{00000000-0005-0000-0000-000084000000}"/>
    <cellStyle name="Celda vinculada 3" xfId="113" xr:uid="{00000000-0005-0000-0000-000085000000}"/>
    <cellStyle name="Celda vinculada 4" xfId="114" xr:uid="{00000000-0005-0000-0000-000086000000}"/>
    <cellStyle name="Celda vinculada 5" xfId="247" xr:uid="{00000000-0005-0000-0000-000087000000}"/>
    <cellStyle name="Check Cell" xfId="115" xr:uid="{00000000-0005-0000-0000-000088000000}"/>
    <cellStyle name="Comma 2" xfId="659" xr:uid="{3946B393-803D-4769-B485-A7BD8FAF1EC4}"/>
    <cellStyle name="Comma 2 2" xfId="813" xr:uid="{5633A6FF-A61F-447E-8544-53747BCE95D8}"/>
    <cellStyle name="Comma 3" xfId="817" xr:uid="{38C5D884-09BE-4F27-B81E-3EA778AE56AC}"/>
    <cellStyle name="Comma 3 2" xfId="1336" xr:uid="{E407A751-C7FB-4944-89ED-7BE41E0C4C44}"/>
    <cellStyle name="Comma 3 2 2" xfId="2366" xr:uid="{A41625DD-4D61-4E01-B824-6D532F63C33A}"/>
    <cellStyle name="Comma 3 3" xfId="1851" xr:uid="{090F4583-8DBB-4327-923F-ED368F93E53E}"/>
    <cellStyle name="Currency 2" xfId="661" xr:uid="{20B7C083-8864-4CB8-BCDF-F6896F2B51C3}"/>
    <cellStyle name="Encabezado 1" xfId="202" builtinId="16" customBuiltin="1"/>
    <cellStyle name="Encabezado 4" xfId="116" builtinId="19" customBuiltin="1"/>
    <cellStyle name="Encabezado 4 2" xfId="117" xr:uid="{00000000-0005-0000-0000-00008B000000}"/>
    <cellStyle name="Encabezado 4 3" xfId="118" xr:uid="{00000000-0005-0000-0000-00008C000000}"/>
    <cellStyle name="Encabezado 4 4" xfId="119" xr:uid="{00000000-0005-0000-0000-00008D000000}"/>
    <cellStyle name="Encabezado 4 5" xfId="248" xr:uid="{00000000-0005-0000-0000-00008E000000}"/>
    <cellStyle name="Énfasis1" xfId="120" builtinId="29" customBuiltin="1"/>
    <cellStyle name="Énfasis1 2" xfId="121" xr:uid="{00000000-0005-0000-0000-000090000000}"/>
    <cellStyle name="Énfasis1 3" xfId="122" xr:uid="{00000000-0005-0000-0000-000091000000}"/>
    <cellStyle name="Énfasis1 4" xfId="123" xr:uid="{00000000-0005-0000-0000-000092000000}"/>
    <cellStyle name="Énfasis1 5" xfId="249" xr:uid="{00000000-0005-0000-0000-000093000000}"/>
    <cellStyle name="Énfasis2" xfId="124" builtinId="33" customBuiltin="1"/>
    <cellStyle name="Énfasis2 2" xfId="125" xr:uid="{00000000-0005-0000-0000-000095000000}"/>
    <cellStyle name="Énfasis2 3" xfId="126" xr:uid="{00000000-0005-0000-0000-000096000000}"/>
    <cellStyle name="Énfasis2 4" xfId="127" xr:uid="{00000000-0005-0000-0000-000097000000}"/>
    <cellStyle name="Énfasis2 5" xfId="250" xr:uid="{00000000-0005-0000-0000-000098000000}"/>
    <cellStyle name="Énfasis3" xfId="128" builtinId="37" customBuiltin="1"/>
    <cellStyle name="Énfasis3 2" xfId="129" xr:uid="{00000000-0005-0000-0000-00009A000000}"/>
    <cellStyle name="Énfasis3 3" xfId="130" xr:uid="{00000000-0005-0000-0000-00009B000000}"/>
    <cellStyle name="Énfasis3 4" xfId="131" xr:uid="{00000000-0005-0000-0000-00009C000000}"/>
    <cellStyle name="Énfasis3 5" xfId="251" xr:uid="{00000000-0005-0000-0000-00009D000000}"/>
    <cellStyle name="Énfasis4" xfId="132" builtinId="41" customBuiltin="1"/>
    <cellStyle name="Énfasis4 2" xfId="133" xr:uid="{00000000-0005-0000-0000-00009F000000}"/>
    <cellStyle name="Énfasis4 3" xfId="134" xr:uid="{00000000-0005-0000-0000-0000A0000000}"/>
    <cellStyle name="Énfasis4 4" xfId="135" xr:uid="{00000000-0005-0000-0000-0000A1000000}"/>
    <cellStyle name="Énfasis4 5" xfId="252" xr:uid="{00000000-0005-0000-0000-0000A2000000}"/>
    <cellStyle name="Énfasis5" xfId="136" builtinId="45" customBuiltin="1"/>
    <cellStyle name="Énfasis5 2" xfId="137" xr:uid="{00000000-0005-0000-0000-0000A4000000}"/>
    <cellStyle name="Énfasis5 3" xfId="138" xr:uid="{00000000-0005-0000-0000-0000A5000000}"/>
    <cellStyle name="Énfasis5 4" xfId="139" xr:uid="{00000000-0005-0000-0000-0000A6000000}"/>
    <cellStyle name="Énfasis5 5" xfId="253" xr:uid="{00000000-0005-0000-0000-0000A7000000}"/>
    <cellStyle name="Énfasis6" xfId="140" builtinId="49" customBuiltin="1"/>
    <cellStyle name="Énfasis6 2" xfId="141" xr:uid="{00000000-0005-0000-0000-0000A9000000}"/>
    <cellStyle name="Énfasis6 3" xfId="142" xr:uid="{00000000-0005-0000-0000-0000AA000000}"/>
    <cellStyle name="Énfasis6 4" xfId="143" xr:uid="{00000000-0005-0000-0000-0000AB000000}"/>
    <cellStyle name="Énfasis6 5" xfId="254" xr:uid="{00000000-0005-0000-0000-0000AC000000}"/>
    <cellStyle name="Entrada" xfId="144" builtinId="20" customBuiltin="1"/>
    <cellStyle name="Entrada 2" xfId="145" xr:uid="{00000000-0005-0000-0000-0000AE000000}"/>
    <cellStyle name="Entrada 3" xfId="146" xr:uid="{00000000-0005-0000-0000-0000AF000000}"/>
    <cellStyle name="Entrada 4" xfId="147" xr:uid="{00000000-0005-0000-0000-0000B0000000}"/>
    <cellStyle name="Entrada 5" xfId="255" xr:uid="{00000000-0005-0000-0000-0000B1000000}"/>
    <cellStyle name="Euro" xfId="148" xr:uid="{00000000-0005-0000-0000-0000B2000000}"/>
    <cellStyle name="Euro 2" xfId="149" xr:uid="{00000000-0005-0000-0000-0000B3000000}"/>
    <cellStyle name="Euro 2 2" xfId="639" xr:uid="{D6A3B963-66E5-4E63-815F-A45EE1D0235E}"/>
    <cellStyle name="Euro 3" xfId="275" xr:uid="{00000000-0005-0000-0000-0000B4000000}"/>
    <cellStyle name="Euro 3 2" xfId="370" xr:uid="{00000000-0005-0000-0000-0000B5000000}"/>
    <cellStyle name="Euro 4" xfId="303" xr:uid="{00000000-0005-0000-0000-0000B6000000}"/>
    <cellStyle name="Explanatory Text" xfId="150" xr:uid="{00000000-0005-0000-0000-0000B7000000}"/>
    <cellStyle name="Good" xfId="151" xr:uid="{00000000-0005-0000-0000-0000B8000000}"/>
    <cellStyle name="Heading 1" xfId="152" xr:uid="{00000000-0005-0000-0000-0000B9000000}"/>
    <cellStyle name="Heading 2" xfId="153" xr:uid="{00000000-0005-0000-0000-0000BA000000}"/>
    <cellStyle name="Heading 3" xfId="154" xr:uid="{00000000-0005-0000-0000-0000BB000000}"/>
    <cellStyle name="Heading 4" xfId="155" xr:uid="{00000000-0005-0000-0000-0000BC000000}"/>
    <cellStyle name="Hipervínculo" xfId="415" builtinId="8"/>
    <cellStyle name="Hipervínculo 2" xfId="995" xr:uid="{43B9D7DB-5159-43CE-9452-5055E0EBF393}"/>
    <cellStyle name="Incorrecto" xfId="156" builtinId="27" customBuiltin="1"/>
    <cellStyle name="Incorrecto 2" xfId="157" xr:uid="{00000000-0005-0000-0000-0000BE000000}"/>
    <cellStyle name="Incorrecto 3" xfId="158" xr:uid="{00000000-0005-0000-0000-0000BF000000}"/>
    <cellStyle name="Incorrecto 4" xfId="159" xr:uid="{00000000-0005-0000-0000-0000C0000000}"/>
    <cellStyle name="Incorrecto 5" xfId="256" xr:uid="{00000000-0005-0000-0000-0000C1000000}"/>
    <cellStyle name="Input" xfId="160" xr:uid="{00000000-0005-0000-0000-0000C2000000}"/>
    <cellStyle name="Linked Cell" xfId="161" xr:uid="{00000000-0005-0000-0000-0000C3000000}"/>
    <cellStyle name="Millares [0] 2" xfId="617" xr:uid="{41C83B93-312A-401B-A3C2-8BBDC6104961}"/>
    <cellStyle name="Millares [0] 3" xfId="618" xr:uid="{5216B0F5-6D50-477E-9516-81306AD14495}"/>
    <cellStyle name="Millares [0] 3 2" xfId="789" xr:uid="{735E3020-9C4D-47E5-819D-6703F4770432}"/>
    <cellStyle name="Millares [0] 3 2 2" xfId="973" xr:uid="{F14813BD-CDB5-40E8-A06C-10178053741B}"/>
    <cellStyle name="Millares [0] 3 3" xfId="821" xr:uid="{A5DCFA7C-7D1B-44E9-A244-3362B58C4439}"/>
    <cellStyle name="Millares [0] 4" xfId="783" xr:uid="{179D4989-AA02-45B3-A959-9C8664E1804E}"/>
    <cellStyle name="Millares [0] 4 2" xfId="967" xr:uid="{7A895B5E-B4EC-4930-99F6-614D9DF43FA6}"/>
    <cellStyle name="Millares [0] 4 2 2" xfId="1485" xr:uid="{9D9D5D33-2DBD-4800-A27B-F49FA3550A35}"/>
    <cellStyle name="Millares [0] 4 2 2 2" xfId="2515" xr:uid="{908666C1-3B0F-467C-A3F9-911685B365CF}"/>
    <cellStyle name="Millares [0] 4 2 3" xfId="2000" xr:uid="{07813236-E396-4111-8B9C-BB877E2AE3BB}"/>
    <cellStyle name="Millares [0] 4 3" xfId="1309" xr:uid="{39236830-F24F-4653-9C88-53808219100A}"/>
    <cellStyle name="Millares [0] 4 3 2" xfId="2339" xr:uid="{E506725C-0DE9-48F4-8A4C-0FAF2FFA25F0}"/>
    <cellStyle name="Millares [0] 4 4" xfId="1824" xr:uid="{9C00F84E-FBC9-4353-A167-52D47A455141}"/>
    <cellStyle name="Millares 10" xfId="515" xr:uid="{234640C4-4175-47D4-B11F-6AD1A430309D}"/>
    <cellStyle name="Millares 10 2" xfId="935" xr:uid="{DDB793A1-6177-4911-B8B5-CD24176054CF}"/>
    <cellStyle name="Millares 10 2 2" xfId="1453" xr:uid="{3E3E0FD5-F9A0-442B-AE6E-D1C921DB40FD}"/>
    <cellStyle name="Millares 10 2 2 2" xfId="2483" xr:uid="{C7310578-CE5B-438F-85B4-1AF8F97C14DA}"/>
    <cellStyle name="Millares 10 2 3" xfId="1968" xr:uid="{6DCDB2AD-03A5-4BB9-AC01-6C2386D3E2FD}"/>
    <cellStyle name="Millares 10 3" xfId="750" xr:uid="{972E1CEE-807B-4961-B30E-EAB7B61F054F}"/>
    <cellStyle name="Millares 10 3 2" xfId="1277" xr:uid="{C52BB4F7-F1E6-45A3-AC83-57947663E815}"/>
    <cellStyle name="Millares 10 3 2 2" xfId="2307" xr:uid="{4A91E14F-14A6-49F5-A094-66C12DF26F87}"/>
    <cellStyle name="Millares 10 3 3" xfId="1792" xr:uid="{BD8A496F-156A-4936-8ACD-91321C975818}"/>
    <cellStyle name="Millares 10 4" xfId="1062" xr:uid="{0FF8BEF0-9FA9-4775-A1D5-E4C3A223892C}"/>
    <cellStyle name="Millares 10 4 2" xfId="2093" xr:uid="{769D9465-248D-4BE6-9F73-8C9E5D91A2D6}"/>
    <cellStyle name="Millares 10 5" xfId="1578" xr:uid="{03CDABB8-C05D-4605-93D2-71FAC2D92D92}"/>
    <cellStyle name="Millares 11" xfId="816" xr:uid="{F146605D-66EA-41CF-AD21-7A9605D30DA3}"/>
    <cellStyle name="Millares 11 2" xfId="994" xr:uid="{C2D4B245-3840-42FE-B201-2F7E1C532C7B}"/>
    <cellStyle name="Millares 11 2 2" xfId="1511" xr:uid="{3ECCBE61-BD30-46F6-B898-DA987D785D93}"/>
    <cellStyle name="Millares 11 2 2 2" xfId="2541" xr:uid="{34E94EE8-0D4D-46BE-B454-616CA2B8126C}"/>
    <cellStyle name="Millares 11 2 3" xfId="2026" xr:uid="{C643F1DC-4E52-46D0-9012-567A8BBF8B51}"/>
    <cellStyle name="Millares 11 3" xfId="1335" xr:uid="{F3279FE2-405F-4A99-A2F5-1BD49C589BA2}"/>
    <cellStyle name="Millares 11 3 2" xfId="2365" xr:uid="{434784F7-2865-42E9-9110-31FFB725DF9C}"/>
    <cellStyle name="Millares 11 4" xfId="1850" xr:uid="{8EC53C87-CEF9-45E9-A408-95FF10B1B880}"/>
    <cellStyle name="Millares 12" xfId="996" xr:uid="{9E5538EC-1E7B-4B40-87CE-E1B681950AD2}"/>
    <cellStyle name="Millares 12 2" xfId="2027" xr:uid="{DC16F2A9-6E16-492E-B15B-FC2EBFDB5634}"/>
    <cellStyle name="Millares 13" xfId="1006" xr:uid="{400AF01D-8C8C-4692-9F56-B8466F71823B}"/>
    <cellStyle name="Millares 13 2" xfId="2037" xr:uid="{AF48ACC5-81B6-4095-BD5C-0F2C809D81F0}"/>
    <cellStyle name="Millares 14" xfId="1512" xr:uid="{A97D9825-70F8-4A15-8348-806B9717CF91}"/>
    <cellStyle name="Millares 15" xfId="1521" xr:uid="{35629449-E716-421F-A717-C2502EA6080B}"/>
    <cellStyle name="Millares 16" xfId="417" xr:uid="{85851034-2356-474C-B8C8-2BFC7F01E6A1}"/>
    <cellStyle name="Millares 17" xfId="416" xr:uid="{A87604EE-1BB5-4071-A3CB-11C6EFA89B59}"/>
    <cellStyle name="Millares 18" xfId="2542" xr:uid="{A319B268-0068-4806-9E1A-6E56D7255D45}"/>
    <cellStyle name="Millares 19" xfId="2543" xr:uid="{42C4F7D2-E7F9-4862-A638-355DB01399C9}"/>
    <cellStyle name="Millares 2" xfId="162" xr:uid="{00000000-0005-0000-0000-0000C5000000}"/>
    <cellStyle name="Millares 2 10" xfId="276" xr:uid="{00000000-0005-0000-0000-0000C6000000}"/>
    <cellStyle name="Millares 2 10 2" xfId="306" xr:uid="{00000000-0005-0000-0000-0000C7000000}"/>
    <cellStyle name="Millares 2 10 2 2" xfId="542" xr:uid="{FE216107-5CF9-4100-9EFD-CF879F7650BA}"/>
    <cellStyle name="Millares 2 10 2 2 2" xfId="1089" xr:uid="{70B180A9-54E2-4AE8-91BC-77E794F74530}"/>
    <cellStyle name="Millares 2 10 2 2 2 2" xfId="2120" xr:uid="{8752EDA9-8FFD-444A-8FAB-3497AA5933AC}"/>
    <cellStyle name="Millares 2 10 2 2 3" xfId="1605" xr:uid="{EB61C259-14D4-49E2-A2EF-60144DB3F615}"/>
    <cellStyle name="Millares 2 10 2 3" xfId="814" xr:uid="{DAD26136-74C2-4BBC-A427-2B814AC83104}"/>
    <cellStyle name="Millares 2 10 2 4" xfId="444" xr:uid="{6BB1DFE8-AD59-4661-B9BA-5986984F4F48}"/>
    <cellStyle name="Millares 2 10 3" xfId="528" xr:uid="{7AAE86EB-2487-49E8-BC21-730A07A22001}"/>
    <cellStyle name="Millares 2 10 3 2" xfId="1075" xr:uid="{9D9D1AA1-A73C-4E31-B5E7-4ACD1D7A9623}"/>
    <cellStyle name="Millares 2 10 3 2 2" xfId="2106" xr:uid="{CD2E0CEB-5BFF-4009-92AE-385A4888D375}"/>
    <cellStyle name="Millares 2 10 3 3" xfId="1591" xr:uid="{BE079703-1022-4FFA-8319-73D9F25A1CF8}"/>
    <cellStyle name="Millares 2 10 4" xfId="660" xr:uid="{D03D6FCE-C139-4503-B59F-F73DB266C9D5}"/>
    <cellStyle name="Millares 2 10 5" xfId="430" xr:uid="{38E1A073-5461-480B-9D9F-6E0E84AF6E8F}"/>
    <cellStyle name="Millares 2 11" xfId="277" xr:uid="{00000000-0005-0000-0000-0000C8000000}"/>
    <cellStyle name="Millares 2 11 2" xfId="307" xr:uid="{00000000-0005-0000-0000-0000C9000000}"/>
    <cellStyle name="Millares 2 11 2 2" xfId="543" xr:uid="{7F93F0CB-C04B-4601-A7B9-99D91B19EF1B}"/>
    <cellStyle name="Millares 2 11 2 2 2" xfId="1090" xr:uid="{42C59919-75D4-4D21-89E7-A3E2330EC704}"/>
    <cellStyle name="Millares 2 11 2 2 2 2" xfId="2121" xr:uid="{461477DE-7285-4715-B6D0-CE5B690E48F5}"/>
    <cellStyle name="Millares 2 11 2 2 3" xfId="1606" xr:uid="{753274D5-8443-4E50-939F-2452E2BF30C4}"/>
    <cellStyle name="Millares 2 11 2 3" xfId="445" xr:uid="{ADE9DEFC-2E9A-47AC-BE96-CD4E6BB75617}"/>
    <cellStyle name="Millares 2 11 3" xfId="529" xr:uid="{1655F34A-537B-43FB-9590-DE5B53679BB5}"/>
    <cellStyle name="Millares 2 11 3 2" xfId="1076" xr:uid="{E8E80939-264B-4F4E-B861-C35A4C138854}"/>
    <cellStyle name="Millares 2 11 3 2 2" xfId="2107" xr:uid="{011DB660-A615-465D-9190-1BE0FE71367B}"/>
    <cellStyle name="Millares 2 11 3 3" xfId="1592" xr:uid="{6A0C5954-241F-4D02-8191-CF43824583DF}"/>
    <cellStyle name="Millares 2 11 4" xfId="431" xr:uid="{3ECF97DF-4F2D-40DA-8B04-4E58C2B76583}"/>
    <cellStyle name="Millares 2 12" xfId="278" xr:uid="{00000000-0005-0000-0000-0000CA000000}"/>
    <cellStyle name="Millares 2 12 2" xfId="308" xr:uid="{00000000-0005-0000-0000-0000CB000000}"/>
    <cellStyle name="Millares 2 12 2 2" xfId="544" xr:uid="{629CC6F1-0060-44CA-B591-2EAA08BC0BF9}"/>
    <cellStyle name="Millares 2 12 2 2 2" xfId="1091" xr:uid="{8C69EE40-B1C4-4032-86A3-2E935A38871C}"/>
    <cellStyle name="Millares 2 12 2 2 2 2" xfId="2122" xr:uid="{980A1B2B-F824-477B-844A-2FA0D37E6999}"/>
    <cellStyle name="Millares 2 12 2 2 3" xfId="1607" xr:uid="{0D6EE790-6AD6-4EE4-8BCC-F7CE68BBBAB3}"/>
    <cellStyle name="Millares 2 12 2 3" xfId="446" xr:uid="{55DE4879-30D7-4E24-8E70-9489541DFFD6}"/>
    <cellStyle name="Millares 2 12 3" xfId="530" xr:uid="{7A354ABA-FC96-4599-93C4-E67DAF5D5F21}"/>
    <cellStyle name="Millares 2 12 3 2" xfId="1077" xr:uid="{176F28A6-DEED-4B38-960C-779AEF048E34}"/>
    <cellStyle name="Millares 2 12 3 2 2" xfId="2108" xr:uid="{71BC9F6F-A7AD-49E4-9252-C0040DE58DF0}"/>
    <cellStyle name="Millares 2 12 3 3" xfId="1593" xr:uid="{57E0BA8F-E3BC-4252-85F0-CDA323099F65}"/>
    <cellStyle name="Millares 2 12 4" xfId="432" xr:uid="{D0F88CD7-3153-436D-AC78-F3DAEB0FE069}"/>
    <cellStyle name="Millares 2 13" xfId="305" xr:uid="{00000000-0005-0000-0000-0000CC000000}"/>
    <cellStyle name="Millares 2 13 2" xfId="541" xr:uid="{F8BB8205-C4CF-4F0E-A2EB-E504A87CD9B7}"/>
    <cellStyle name="Millares 2 13 2 2" xfId="1088" xr:uid="{57FF91AA-359E-41B7-B4B1-68706C742A12}"/>
    <cellStyle name="Millares 2 13 2 2 2" xfId="2119" xr:uid="{247E09DE-7474-4D60-81BC-EF83E226D9B0}"/>
    <cellStyle name="Millares 2 13 2 3" xfId="1604" xr:uid="{5E16512A-FD73-483F-B4FD-942B9C517DD7}"/>
    <cellStyle name="Millares 2 13 3" xfId="443" xr:uid="{EBA8D6AC-576C-4235-BE52-7BD2D8EAD331}"/>
    <cellStyle name="Millares 2 14" xfId="516" xr:uid="{3B3F812C-D9F1-4A60-A98A-BE82980FFFD0}"/>
    <cellStyle name="Millares 2 14 2" xfId="1063" xr:uid="{682E20F0-A9E5-4BB0-82D9-9093FB713865}"/>
    <cellStyle name="Millares 2 14 2 2" xfId="2094" xr:uid="{6B2CC3DE-1292-4E47-98A8-F9BAA89ACDCD}"/>
    <cellStyle name="Millares 2 14 3" xfId="1579" xr:uid="{619F5009-ADCE-41F7-AC4B-7DC78B74E5AD}"/>
    <cellStyle name="Millares 2 15" xfId="418" xr:uid="{E3711D49-1BAA-42BB-B834-6CF2572B6265}"/>
    <cellStyle name="Millares 2 2" xfId="279" xr:uid="{00000000-0005-0000-0000-0000CD000000}"/>
    <cellStyle name="Millares 2 2 2" xfId="309" xr:uid="{00000000-0005-0000-0000-0000CE000000}"/>
    <cellStyle name="Millares 2 2 2 2" xfId="545" xr:uid="{59E104E9-2BFC-4BB7-A75B-1E1C3457C663}"/>
    <cellStyle name="Millares 2 2 2 2 2" xfId="738" xr:uid="{F0FEAD20-2224-4395-98AF-436AE4185B3A}"/>
    <cellStyle name="Millares 2 2 2 2 2 2" xfId="923" xr:uid="{91E18303-F02C-40DD-BB76-DE57D1121C9A}"/>
    <cellStyle name="Millares 2 2 2 2 2 2 2" xfId="1441" xr:uid="{3330BE33-C6F3-471F-A3B9-6E2EAB971E2A}"/>
    <cellStyle name="Millares 2 2 2 2 2 2 2 2" xfId="2471" xr:uid="{F3340E2F-ECC5-45A5-B7AC-4C7DFC70CADE}"/>
    <cellStyle name="Millares 2 2 2 2 2 2 3" xfId="1956" xr:uid="{7A970E80-2DFF-489E-91BA-55A95108462D}"/>
    <cellStyle name="Millares 2 2 2 2 2 3" xfId="1265" xr:uid="{CFC785D9-0D9B-4760-B46C-9DF1A5CCEBC5}"/>
    <cellStyle name="Millares 2 2 2 2 2 3 2" xfId="2295" xr:uid="{D0A59F97-8404-42F6-ABA1-B3DFB534A7F3}"/>
    <cellStyle name="Millares 2 2 2 2 2 4" xfId="1780" xr:uid="{5353A259-7EE0-484D-AF88-417F46B8D860}"/>
    <cellStyle name="Millares 2 2 2 2 3" xfId="864" xr:uid="{C5B95843-AAF4-4C0C-AEAE-74A3A2CBC8FB}"/>
    <cellStyle name="Millares 2 2 2 2 3 2" xfId="1382" xr:uid="{83851809-1184-4EDF-A7B5-D6E24AFC23C4}"/>
    <cellStyle name="Millares 2 2 2 2 3 2 2" xfId="2412" xr:uid="{92DBFC5A-9A81-4A89-AAB4-8D84DBFDC902}"/>
    <cellStyle name="Millares 2 2 2 2 3 3" xfId="1897" xr:uid="{D013CBEE-A028-49D6-88A1-76E64701A7E1}"/>
    <cellStyle name="Millares 2 2 2 2 4" xfId="679" xr:uid="{03313824-D85A-458D-963B-5C5DBD1F62BE}"/>
    <cellStyle name="Millares 2 2 2 2 4 2" xfId="1206" xr:uid="{C793B17B-64A0-471C-8021-6E8DDBC17204}"/>
    <cellStyle name="Millares 2 2 2 2 4 2 2" xfId="2236" xr:uid="{389206B5-E4C5-45F7-9415-334B32B3C8C2}"/>
    <cellStyle name="Millares 2 2 2 2 4 3" xfId="1721" xr:uid="{98369406-4EA6-4A6F-8A9F-6C8876B733C8}"/>
    <cellStyle name="Millares 2 2 2 2 5" xfId="1092" xr:uid="{C9858642-DAAD-41FB-A476-8D27AA7EC9DC}"/>
    <cellStyle name="Millares 2 2 2 2 5 2" xfId="2123" xr:uid="{3772E9F1-7833-478C-91E0-AE252E4069CF}"/>
    <cellStyle name="Millares 2 2 2 2 6" xfId="1608" xr:uid="{61488F85-60E3-48DC-BA29-86F26E59E3C2}"/>
    <cellStyle name="Millares 2 2 2 3" xfId="709" xr:uid="{A466303A-8591-4AC1-AAF2-E04897D2FB4B}"/>
    <cellStyle name="Millares 2 2 2 3 2" xfId="894" xr:uid="{CB6F7E3B-61BB-4DC3-8363-01FAB31E7F00}"/>
    <cellStyle name="Millares 2 2 2 3 2 2" xfId="1412" xr:uid="{1A88D591-F3D3-4F88-85D3-761EB49512EA}"/>
    <cellStyle name="Millares 2 2 2 3 2 2 2" xfId="2442" xr:uid="{8F0F9F40-7699-4D4A-9F4C-123F659B9974}"/>
    <cellStyle name="Millares 2 2 2 3 2 3" xfId="1927" xr:uid="{FBE87EB2-45EF-487D-A1CF-E10BB6C8F42E}"/>
    <cellStyle name="Millares 2 2 2 3 3" xfId="1236" xr:uid="{8A283A81-D65D-4F31-84B0-718EC527E9AD}"/>
    <cellStyle name="Millares 2 2 2 3 3 2" xfId="2266" xr:uid="{D800A998-65B5-4A1F-9C6B-1F9EFBA01BB2}"/>
    <cellStyle name="Millares 2 2 2 3 4" xfId="1751" xr:uid="{D057B359-1207-4E45-A56A-353989CC4D3F}"/>
    <cellStyle name="Millares 2 2 2 4" xfId="767" xr:uid="{E8BBA46E-CC80-40B1-AA70-6FB67D8C39BD}"/>
    <cellStyle name="Millares 2 2 2 4 2" xfId="952" xr:uid="{0FBCCD1D-D2FF-4AA5-8604-216689D4E8D0}"/>
    <cellStyle name="Millares 2 2 2 4 2 2" xfId="1470" xr:uid="{F779686A-520A-45BC-9712-FA79CAF7431B}"/>
    <cellStyle name="Millares 2 2 2 4 2 2 2" xfId="2500" xr:uid="{252521A0-27C6-4AF5-B53C-30E09A6F6F0E}"/>
    <cellStyle name="Millares 2 2 2 4 2 3" xfId="1985" xr:uid="{C894841B-9191-448B-BC92-50DF81710BCB}"/>
    <cellStyle name="Millares 2 2 2 4 3" xfId="1294" xr:uid="{EC092EAC-51D5-4E25-A36A-8A547FAD2F35}"/>
    <cellStyle name="Millares 2 2 2 4 3 2" xfId="2324" xr:uid="{5682C965-F658-46B5-826D-75C11D990DA1}"/>
    <cellStyle name="Millares 2 2 2 4 4" xfId="1809" xr:uid="{D47FCAC9-6EF1-4E2A-9A5F-7262928EF2C6}"/>
    <cellStyle name="Millares 2 2 2 5" xfId="835" xr:uid="{1E3E736B-EA86-4873-9C95-5B75EA134AEE}"/>
    <cellStyle name="Millares 2 2 2 5 2" xfId="1353" xr:uid="{1475F00B-0BCB-4140-ABA7-EE8A379EDDBB}"/>
    <cellStyle name="Millares 2 2 2 5 2 2" xfId="2383" xr:uid="{BC0FA203-3834-48D7-921C-85AD83C49E11}"/>
    <cellStyle name="Millares 2 2 2 5 3" xfId="1868" xr:uid="{9582C069-4248-4557-9057-915344157C78}"/>
    <cellStyle name="Millares 2 2 2 6" xfId="646" xr:uid="{75F17D7B-BD40-4AB6-94F6-F30F8502F523}"/>
    <cellStyle name="Millares 2 2 2 6 2" xfId="1177" xr:uid="{70200D44-6EA6-4A51-AEC4-AE5E44E4A3F6}"/>
    <cellStyle name="Millares 2 2 2 6 2 2" xfId="2207" xr:uid="{E0415CAB-1083-4143-9A39-A048FE42976D}"/>
    <cellStyle name="Millares 2 2 2 6 3" xfId="1692" xr:uid="{A931CA0C-A180-4632-8C6D-7C95687E3FB2}"/>
    <cellStyle name="Millares 2 2 2 7" xfId="447" xr:uid="{15F373F9-5CA4-46E5-A1DA-FFEC6DDD661B}"/>
    <cellStyle name="Millares 2 2 3" xfId="531" xr:uid="{AB000368-E503-4A08-9EA6-F13511FC7CB8}"/>
    <cellStyle name="Millares 2 2 3 2" xfId="790" xr:uid="{B57721D3-BA81-454B-8139-55296FC50AF2}"/>
    <cellStyle name="Millares 2 2 3 3" xfId="1078" xr:uid="{D3CA9047-95E9-4B80-ADC7-2C8979CDA87C}"/>
    <cellStyle name="Millares 2 2 3 3 2" xfId="2109" xr:uid="{3D01D6B5-ACC5-4EE4-B73E-3DE904CCBAF1}"/>
    <cellStyle name="Millares 2 2 3 4" xfId="1594" xr:uid="{1C3DBB10-3C42-4003-994A-6C92D159764C}"/>
    <cellStyle name="Millares 2 2 4" xfId="433" xr:uid="{CCF44F14-D224-4C18-AEED-117525CAF254}"/>
    <cellStyle name="Millares 2 3" xfId="280" xr:uid="{00000000-0005-0000-0000-0000CF000000}"/>
    <cellStyle name="Millares 2 3 2" xfId="310" xr:uid="{00000000-0005-0000-0000-0000D0000000}"/>
    <cellStyle name="Millares 2 3 2 2" xfId="546" xr:uid="{AC6B4EAB-C56D-43A3-B089-AEFCFE70408C}"/>
    <cellStyle name="Millares 2 3 2 2 2" xfId="739" xr:uid="{E24B11F4-7FED-4614-B991-7208A7AAEBB2}"/>
    <cellStyle name="Millares 2 3 2 2 2 2" xfId="924" xr:uid="{4E7203B0-92E5-4099-B669-34775D0D0337}"/>
    <cellStyle name="Millares 2 3 2 2 2 2 2" xfId="1442" xr:uid="{860C5186-48A9-4484-8301-BCE25532C431}"/>
    <cellStyle name="Millares 2 3 2 2 2 2 2 2" xfId="2472" xr:uid="{C33E2AA3-2C72-4D71-81E6-0D0C14DADB21}"/>
    <cellStyle name="Millares 2 3 2 2 2 2 3" xfId="1957" xr:uid="{F405B81C-A6B7-4F51-A34B-764A51AFA18E}"/>
    <cellStyle name="Millares 2 3 2 2 2 3" xfId="1266" xr:uid="{7F58120A-B3B7-46DE-B11E-34FA44C115A4}"/>
    <cellStyle name="Millares 2 3 2 2 2 3 2" xfId="2296" xr:uid="{C548067F-4B9D-4F51-82E7-CA9EBAC5D249}"/>
    <cellStyle name="Millares 2 3 2 2 2 4" xfId="1781" xr:uid="{96B8CE86-46E8-45E9-AABD-0C5FB93F2D38}"/>
    <cellStyle name="Millares 2 3 2 2 3" xfId="865" xr:uid="{1C16D65E-5FCD-41B9-BE60-77B41B74440D}"/>
    <cellStyle name="Millares 2 3 2 2 3 2" xfId="1383" xr:uid="{A6084D78-68F7-4932-B125-D84F10C1A838}"/>
    <cellStyle name="Millares 2 3 2 2 3 2 2" xfId="2413" xr:uid="{24B1F8FE-9DC8-474F-92AC-96CFAA90DAED}"/>
    <cellStyle name="Millares 2 3 2 2 3 3" xfId="1898" xr:uid="{7731EE6E-52D1-4A7B-AF0B-5E7BB81CAF13}"/>
    <cellStyle name="Millares 2 3 2 2 4" xfId="680" xr:uid="{2DB5146D-AE11-4FCB-80F1-DDCCCE7BB054}"/>
    <cellStyle name="Millares 2 3 2 2 4 2" xfId="1207" xr:uid="{0B6DB648-8C2A-42F3-8DB6-6DD108837308}"/>
    <cellStyle name="Millares 2 3 2 2 4 2 2" xfId="2237" xr:uid="{A03C1053-8C92-4296-88B3-CB4F3761EDAE}"/>
    <cellStyle name="Millares 2 3 2 2 4 3" xfId="1722" xr:uid="{7F5D867A-6F97-4A67-B3F8-FDDF89B94EF1}"/>
    <cellStyle name="Millares 2 3 2 2 5" xfId="1093" xr:uid="{3BFE481C-E039-493E-BA7D-42C87E256FAE}"/>
    <cellStyle name="Millares 2 3 2 2 5 2" xfId="2124" xr:uid="{6B569079-0074-4E45-9EFE-B7AA5A18256A}"/>
    <cellStyle name="Millares 2 3 2 2 6" xfId="1609" xr:uid="{7ECEAA49-D3F5-4BD9-887B-1F1A33C4AC35}"/>
    <cellStyle name="Millares 2 3 2 3" xfId="710" xr:uid="{D30C6873-6E11-4968-A60E-2C004E7027C2}"/>
    <cellStyle name="Millares 2 3 2 3 2" xfId="895" xr:uid="{4DD10B7E-835A-4F23-809C-17052E1AFD08}"/>
    <cellStyle name="Millares 2 3 2 3 2 2" xfId="1413" xr:uid="{7A33C0CB-CA8F-4392-8C4D-05F333DEC052}"/>
    <cellStyle name="Millares 2 3 2 3 2 2 2" xfId="2443" xr:uid="{E5DF2620-119A-430B-B356-56564738EDCA}"/>
    <cellStyle name="Millares 2 3 2 3 2 3" xfId="1928" xr:uid="{434F3D21-A5BF-4FEC-B7C0-AF78749041C3}"/>
    <cellStyle name="Millares 2 3 2 3 3" xfId="1237" xr:uid="{410E781B-4311-4BC1-8458-0DE085DB27B7}"/>
    <cellStyle name="Millares 2 3 2 3 3 2" xfId="2267" xr:uid="{82448AD6-256B-4806-A541-C45A9748F0B6}"/>
    <cellStyle name="Millares 2 3 2 3 4" xfId="1752" xr:uid="{9C2866C7-C276-4415-BF06-42F73C0BB709}"/>
    <cellStyle name="Millares 2 3 2 4" xfId="768" xr:uid="{81D30729-4AE5-4856-86B0-B03DC78A06B0}"/>
    <cellStyle name="Millares 2 3 2 4 2" xfId="953" xr:uid="{2C550DE8-1E08-49FA-97AC-19B4B1BAD082}"/>
    <cellStyle name="Millares 2 3 2 4 2 2" xfId="1471" xr:uid="{167C6CC6-A4B2-4748-B92D-B6E6CFA57075}"/>
    <cellStyle name="Millares 2 3 2 4 2 2 2" xfId="2501" xr:uid="{87D3CD90-3398-48CA-B10D-9F9365EAF2E2}"/>
    <cellStyle name="Millares 2 3 2 4 2 3" xfId="1986" xr:uid="{79246B87-E77E-4F1F-98CF-10E42D3FCA4C}"/>
    <cellStyle name="Millares 2 3 2 4 3" xfId="1295" xr:uid="{893AE2A3-C719-4270-AE18-64B0F495F127}"/>
    <cellStyle name="Millares 2 3 2 4 3 2" xfId="2325" xr:uid="{10A0A42C-C4A4-41B2-9BDC-0EC6D6CB9A25}"/>
    <cellStyle name="Millares 2 3 2 4 4" xfId="1810" xr:uid="{0FA13304-633B-452E-A235-92FE5073F42B}"/>
    <cellStyle name="Millares 2 3 2 5" xfId="836" xr:uid="{9196436A-7B20-4FD0-97FA-FCD4D3C7BAA3}"/>
    <cellStyle name="Millares 2 3 2 5 2" xfId="1354" xr:uid="{0BC2205E-5A2B-4ED7-BC94-8688656DD20A}"/>
    <cellStyle name="Millares 2 3 2 5 2 2" xfId="2384" xr:uid="{1B455F9F-7E72-4417-BA60-18A51C124800}"/>
    <cellStyle name="Millares 2 3 2 5 3" xfId="1869" xr:uid="{19C68AA9-B82F-404E-95A8-92ABC42DD01C}"/>
    <cellStyle name="Millares 2 3 2 6" xfId="647" xr:uid="{6518CEEB-2ACC-49A6-9B59-CD9CE4EB892C}"/>
    <cellStyle name="Millares 2 3 2 6 2" xfId="1178" xr:uid="{1F259436-7EC3-46EA-8498-7E9A52D9B1BF}"/>
    <cellStyle name="Millares 2 3 2 6 2 2" xfId="2208" xr:uid="{991AC7C9-3FD9-485F-A7D8-30FEBC21B7B5}"/>
    <cellStyle name="Millares 2 3 2 6 3" xfId="1693" xr:uid="{3C32FD04-A9B6-42B2-8F67-DE296FFCE6D9}"/>
    <cellStyle name="Millares 2 3 2 7" xfId="448" xr:uid="{541F5987-E6B9-41C9-890D-7BA2B6F8D346}"/>
    <cellStyle name="Millares 2 3 3" xfId="532" xr:uid="{0447A50E-79EC-4F23-8ABE-1EB40262D397}"/>
    <cellStyle name="Millares 2 3 3 2" xfId="791" xr:uid="{158998F2-EDBE-4F6C-9B11-BAEC157E1BCB}"/>
    <cellStyle name="Millares 2 3 3 3" xfId="1079" xr:uid="{82B70765-F15B-4AC0-8BE0-F0FC3349F82F}"/>
    <cellStyle name="Millares 2 3 3 3 2" xfId="2110" xr:uid="{6C896AFB-7B6E-4A1B-863E-D45909974689}"/>
    <cellStyle name="Millares 2 3 3 4" xfId="1595" xr:uid="{DE69B50D-6DFF-4EB9-97B7-C8B4231F0DA9}"/>
    <cellStyle name="Millares 2 3 4" xfId="434" xr:uid="{EB6F21EE-38F8-4D18-BB26-BD70A0FDEDCC}"/>
    <cellStyle name="Millares 2 4" xfId="281" xr:uid="{00000000-0005-0000-0000-0000D1000000}"/>
    <cellStyle name="Millares 2 4 2" xfId="311" xr:uid="{00000000-0005-0000-0000-0000D2000000}"/>
    <cellStyle name="Millares 2 4 2 2" xfId="547" xr:uid="{09B099EE-98B8-45E2-A235-B911142CF060}"/>
    <cellStyle name="Millares 2 4 2 2 2" xfId="922" xr:uid="{A0D0EE4A-DEEA-4F84-B32C-144C6537CBAF}"/>
    <cellStyle name="Millares 2 4 2 2 2 2" xfId="1440" xr:uid="{C93D6F68-75F1-46BE-9107-9FAC5A9C1711}"/>
    <cellStyle name="Millares 2 4 2 2 2 2 2" xfId="2470" xr:uid="{5C491A40-1D3F-4BF3-90D5-6BA880764790}"/>
    <cellStyle name="Millares 2 4 2 2 2 3" xfId="1955" xr:uid="{A3F892BF-7B83-45AF-97A9-04DD11B0DBAD}"/>
    <cellStyle name="Millares 2 4 2 2 3" xfId="737" xr:uid="{2E6C3282-51A6-4F72-8D46-BD3F6D5D042B}"/>
    <cellStyle name="Millares 2 4 2 2 3 2" xfId="1264" xr:uid="{F47B1390-D609-4F11-A5F7-AA9F8C3C5A91}"/>
    <cellStyle name="Millares 2 4 2 2 3 2 2" xfId="2294" xr:uid="{B29ED86D-03C0-462B-9563-7C0E72F1A519}"/>
    <cellStyle name="Millares 2 4 2 2 3 3" xfId="1779" xr:uid="{C2E2AC0B-CBAB-487F-8A29-5B11927E6F3F}"/>
    <cellStyle name="Millares 2 4 2 2 4" xfId="1094" xr:uid="{1D24A8D9-BB48-49C4-A050-E3100F9295C8}"/>
    <cellStyle name="Millares 2 4 2 2 4 2" xfId="2125" xr:uid="{B41D1A8F-6930-4F3A-8DC7-2473DBE663FF}"/>
    <cellStyle name="Millares 2 4 2 2 5" xfId="1610" xr:uid="{1B5C1D00-3579-4A63-B0D4-51E397B7A24C}"/>
    <cellStyle name="Millares 2 4 2 3" xfId="863" xr:uid="{F9408993-6DF2-4CBB-83D3-50067052D4FC}"/>
    <cellStyle name="Millares 2 4 2 3 2" xfId="1381" xr:uid="{5F3EA5A0-3F7F-42EC-BB70-DAF1BDA69586}"/>
    <cellStyle name="Millares 2 4 2 3 2 2" xfId="2411" xr:uid="{1A255399-7376-4B86-8ED7-265718E6D1D3}"/>
    <cellStyle name="Millares 2 4 2 3 3" xfId="1896" xr:uid="{5E158EF0-6350-4EFB-8E1B-BA959982C955}"/>
    <cellStyle name="Millares 2 4 2 4" xfId="678" xr:uid="{DA8F7AF3-47AF-452A-9032-7BCA1F7CD6B4}"/>
    <cellStyle name="Millares 2 4 2 4 2" xfId="1205" xr:uid="{5AE1F119-4F27-4472-95C1-DFF3E590A231}"/>
    <cellStyle name="Millares 2 4 2 4 2 2" xfId="2235" xr:uid="{50E28DA1-942A-4F14-A5AB-EF0329DFB62B}"/>
    <cellStyle name="Millares 2 4 2 4 3" xfId="1720" xr:uid="{A5059F76-C27B-43AD-BD48-93FA2F011517}"/>
    <cellStyle name="Millares 2 4 2 5" xfId="449" xr:uid="{9A76135F-9A8D-4221-BC50-1DDAA6F3610D}"/>
    <cellStyle name="Millares 2 4 3" xfId="533" xr:uid="{5E76F88D-6870-4A97-9411-19061C516F3F}"/>
    <cellStyle name="Millares 2 4 3 2" xfId="893" xr:uid="{53F4A6A4-3A93-4DC2-B274-9D266F04734F}"/>
    <cellStyle name="Millares 2 4 3 2 2" xfId="1411" xr:uid="{544F8397-5D3F-4AC1-8FD2-1C00E20C2797}"/>
    <cellStyle name="Millares 2 4 3 2 2 2" xfId="2441" xr:uid="{23EFC675-0CE6-4DDE-A3FC-B6E5B3FC7998}"/>
    <cellStyle name="Millares 2 4 3 2 3" xfId="1926" xr:uid="{0A5F2DF2-FDA2-469D-95EB-C99418EB4CFF}"/>
    <cellStyle name="Millares 2 4 3 3" xfId="708" xr:uid="{685E6A1F-4036-4907-957F-BEED094EB62F}"/>
    <cellStyle name="Millares 2 4 3 3 2" xfId="1235" xr:uid="{123BF92A-4A80-45F1-AEEA-072CC2BAB79C}"/>
    <cellStyle name="Millares 2 4 3 3 2 2" xfId="2265" xr:uid="{03DD962D-342F-448E-85AB-1CD417DF3757}"/>
    <cellStyle name="Millares 2 4 3 3 3" xfId="1750" xr:uid="{9E569CC3-B105-4166-8C62-DC090133C359}"/>
    <cellStyle name="Millares 2 4 3 4" xfId="1080" xr:uid="{791CDA0C-16E0-4EF3-9CAE-F2C43FDC73D9}"/>
    <cellStyle name="Millares 2 4 3 4 2" xfId="2111" xr:uid="{EBB4B5E6-FED8-4FA3-A9FC-5FCAB961FD4E}"/>
    <cellStyle name="Millares 2 4 3 5" xfId="1596" xr:uid="{0350A847-DA4B-40BD-8F2E-14179ADB6C2D}"/>
    <cellStyle name="Millares 2 4 4" xfId="766" xr:uid="{CB8F2074-C230-43C0-B671-5E1CE7BDC4A0}"/>
    <cellStyle name="Millares 2 4 4 2" xfId="951" xr:uid="{7D7C510A-3295-4D6C-813C-9A0196088426}"/>
    <cellStyle name="Millares 2 4 4 2 2" xfId="1469" xr:uid="{F16A4F94-B9E3-41FE-99ED-92BC2829FA24}"/>
    <cellStyle name="Millares 2 4 4 2 2 2" xfId="2499" xr:uid="{279C6DDF-C6F6-41E0-8BC1-551C641DCF84}"/>
    <cellStyle name="Millares 2 4 4 2 3" xfId="1984" xr:uid="{0EEC3DA5-A0F4-43B8-BC66-D823DBA0F683}"/>
    <cellStyle name="Millares 2 4 4 3" xfId="1293" xr:uid="{40D1F25F-F4AB-404D-AB93-F1112291B6D8}"/>
    <cellStyle name="Millares 2 4 4 3 2" xfId="2323" xr:uid="{B71C01B6-ABFB-4DE8-8152-97CEF8DA58C7}"/>
    <cellStyle name="Millares 2 4 4 4" xfId="1808" xr:uid="{AE7953FA-E219-45BE-BF0A-9F4085E12A23}"/>
    <cellStyle name="Millares 2 4 5" xfId="834" xr:uid="{F0C9610E-CC0E-445F-8A4B-EB6D342ACA7D}"/>
    <cellStyle name="Millares 2 4 5 2" xfId="1352" xr:uid="{46A43C73-C226-4786-BA67-840B51136C60}"/>
    <cellStyle name="Millares 2 4 5 2 2" xfId="2382" xr:uid="{1CDB38AA-DE5F-4E5A-BEDE-534D23FB9B87}"/>
    <cellStyle name="Millares 2 4 5 3" xfId="1867" xr:uid="{6414110C-3AC2-4229-AFF3-BC2595C9A180}"/>
    <cellStyle name="Millares 2 4 6" xfId="645" xr:uid="{2A5BAF99-3C3C-4CCA-A464-E9A57D039EB9}"/>
    <cellStyle name="Millares 2 4 6 2" xfId="1176" xr:uid="{D18A3448-79B0-4599-BF6E-9EA9FBD5A9C8}"/>
    <cellStyle name="Millares 2 4 6 2 2" xfId="2206" xr:uid="{C6FCABC9-4DE2-4EAF-911B-01DECE19F23B}"/>
    <cellStyle name="Millares 2 4 6 3" xfId="1691" xr:uid="{85D818DA-2C4F-4786-9737-60270407C07E}"/>
    <cellStyle name="Millares 2 4 7" xfId="435" xr:uid="{A3067BCF-B799-44F2-9420-2C1F782148C5}"/>
    <cellStyle name="Millares 2 5" xfId="282" xr:uid="{00000000-0005-0000-0000-0000D3000000}"/>
    <cellStyle name="Millares 2 5 2" xfId="312" xr:uid="{00000000-0005-0000-0000-0000D4000000}"/>
    <cellStyle name="Millares 2 5 2 2" xfId="548" xr:uid="{7A192BFA-49D3-4589-9A34-22E8CED6A4ED}"/>
    <cellStyle name="Millares 2 5 2 2 2" xfId="1095" xr:uid="{05F5276C-0EA0-41B5-851E-498877D2D18C}"/>
    <cellStyle name="Millares 2 5 2 2 2 2" xfId="2126" xr:uid="{ABB805A8-2AC7-4551-B73C-F49D30C18849}"/>
    <cellStyle name="Millares 2 5 2 2 3" xfId="1611" xr:uid="{A06C00CA-AC40-4017-B16A-714BE7CF62C1}"/>
    <cellStyle name="Millares 2 5 2 3" xfId="450" xr:uid="{E686D17B-9EEA-4D11-92BF-3A3840B18420}"/>
    <cellStyle name="Millares 2 5 3" xfId="534" xr:uid="{83235129-0DF7-4F0D-ABE4-E5FF5E326FC4}"/>
    <cellStyle name="Millares 2 5 3 2" xfId="1081" xr:uid="{7D94CB0E-51E2-4931-94A2-3F316AB5EFA4}"/>
    <cellStyle name="Millares 2 5 3 2 2" xfId="2112" xr:uid="{8BDD98F7-7BDF-46D7-BA81-E209E57A51EC}"/>
    <cellStyle name="Millares 2 5 3 3" xfId="1597" xr:uid="{15E51A20-F6DA-430E-A984-940DC8E77098}"/>
    <cellStyle name="Millares 2 5 4" xfId="436" xr:uid="{8C84A676-482B-4F2B-B2E5-49D1DD44AAFF}"/>
    <cellStyle name="Millares 2 6" xfId="283" xr:uid="{00000000-0005-0000-0000-0000D5000000}"/>
    <cellStyle name="Millares 2 6 2" xfId="313" xr:uid="{00000000-0005-0000-0000-0000D6000000}"/>
    <cellStyle name="Millares 2 6 2 2" xfId="549" xr:uid="{EE7B3A0D-3725-4DAA-8011-4BEA2A6C7E6F}"/>
    <cellStyle name="Millares 2 6 2 2 2" xfId="1096" xr:uid="{A123558B-F7E4-4CEE-BB38-E421511881C8}"/>
    <cellStyle name="Millares 2 6 2 2 2 2" xfId="2127" xr:uid="{89A059D0-2400-417A-B171-C94116F827F8}"/>
    <cellStyle name="Millares 2 6 2 2 3" xfId="1612" xr:uid="{571067B3-61C1-42A7-9B3F-81663FA38188}"/>
    <cellStyle name="Millares 2 6 2 3" xfId="451" xr:uid="{FA13F2DB-1FAF-4179-ADFB-6B55BA34D49D}"/>
    <cellStyle name="Millares 2 6 3" xfId="535" xr:uid="{A007B09B-3277-4028-995B-0F0C18BE29BC}"/>
    <cellStyle name="Millares 2 6 3 2" xfId="1082" xr:uid="{283CB953-2A40-408C-9309-2344C9FF8741}"/>
    <cellStyle name="Millares 2 6 3 2 2" xfId="2113" xr:uid="{0AC5DF65-A215-4774-B938-353563B3AB75}"/>
    <cellStyle name="Millares 2 6 3 3" xfId="1598" xr:uid="{2612ED99-6404-4D4E-A3F8-1C5D08990955}"/>
    <cellStyle name="Millares 2 6 4" xfId="437" xr:uid="{05424930-7F9A-4928-A204-9AE34E81429E}"/>
    <cellStyle name="Millares 2 7" xfId="284" xr:uid="{00000000-0005-0000-0000-0000D7000000}"/>
    <cellStyle name="Millares 2 7 2" xfId="314" xr:uid="{00000000-0005-0000-0000-0000D8000000}"/>
    <cellStyle name="Millares 2 7 2 2" xfId="550" xr:uid="{C97CD8CB-7DB9-4C63-9583-B86EDB3F9394}"/>
    <cellStyle name="Millares 2 7 2 2 2" xfId="1097" xr:uid="{067CDFC3-5B29-4898-B8F1-2ACD2D17105D}"/>
    <cellStyle name="Millares 2 7 2 2 2 2" xfId="2128" xr:uid="{8E286568-0715-41A0-8542-1E9265822B8E}"/>
    <cellStyle name="Millares 2 7 2 2 3" xfId="1613" xr:uid="{10DD5F15-99A9-46BE-9538-6DC9A82B9B37}"/>
    <cellStyle name="Millares 2 7 2 3" xfId="452" xr:uid="{428BAD6E-F79A-44AC-82F2-98322F0DC7FE}"/>
    <cellStyle name="Millares 2 7 3" xfId="536" xr:uid="{04F79CB0-6D94-4FF6-98DF-AF0512E4D372}"/>
    <cellStyle name="Millares 2 7 3 2" xfId="1083" xr:uid="{3BAEB79F-2598-4CBD-9216-D67C8FC44CF2}"/>
    <cellStyle name="Millares 2 7 3 2 2" xfId="2114" xr:uid="{F6656999-422E-4080-9F0D-9F13B413DE90}"/>
    <cellStyle name="Millares 2 7 3 3" xfId="1599" xr:uid="{302E4C74-5F78-43EF-9550-E222C1E63635}"/>
    <cellStyle name="Millares 2 7 4" xfId="438" xr:uid="{98C72FCD-C508-4C73-BB15-2CD7B7112844}"/>
    <cellStyle name="Millares 2 8" xfId="285" xr:uid="{00000000-0005-0000-0000-0000D9000000}"/>
    <cellStyle name="Millares 2 8 2" xfId="315" xr:uid="{00000000-0005-0000-0000-0000DA000000}"/>
    <cellStyle name="Millares 2 8 2 2" xfId="551" xr:uid="{4E11EDBB-424F-4965-94B5-B719EC45267D}"/>
    <cellStyle name="Millares 2 8 2 2 2" xfId="1098" xr:uid="{3E2A90B3-AF3D-49F9-B22E-3ACF437ED368}"/>
    <cellStyle name="Millares 2 8 2 2 2 2" xfId="2129" xr:uid="{AF8021D1-44B7-4B9B-B3C7-365D5CEA2F67}"/>
    <cellStyle name="Millares 2 8 2 2 3" xfId="1614" xr:uid="{5A0E228C-B203-417C-860D-E5AD067D25FC}"/>
    <cellStyle name="Millares 2 8 2 3" xfId="453" xr:uid="{68F0B76A-5588-4020-9865-06DC4B5B8F54}"/>
    <cellStyle name="Millares 2 8 3" xfId="537" xr:uid="{2DE339CF-F455-4BB1-BDF2-C5EC1A4497FE}"/>
    <cellStyle name="Millares 2 8 3 2" xfId="1084" xr:uid="{A9A99ABF-1594-488B-BD6C-A3897E583BB5}"/>
    <cellStyle name="Millares 2 8 3 2 2" xfId="2115" xr:uid="{A33BA8A4-31FF-4879-ADD8-8820C649AB59}"/>
    <cellStyle name="Millares 2 8 3 3" xfId="1600" xr:uid="{E93826F1-3A28-436D-A6C1-9ACA23254E9D}"/>
    <cellStyle name="Millares 2 8 4" xfId="439" xr:uid="{4A806DA1-E2D6-46BC-9E01-7D3DB3415DE8}"/>
    <cellStyle name="Millares 2 9" xfId="286" xr:uid="{00000000-0005-0000-0000-0000DB000000}"/>
    <cellStyle name="Millares 2 9 2" xfId="316" xr:uid="{00000000-0005-0000-0000-0000DC000000}"/>
    <cellStyle name="Millares 2 9 2 2" xfId="552" xr:uid="{E7906026-1010-457D-97E7-623A10AC24F2}"/>
    <cellStyle name="Millares 2 9 2 2 2" xfId="1099" xr:uid="{578DE31A-E780-4CBB-969B-9E48A643D5A6}"/>
    <cellStyle name="Millares 2 9 2 2 2 2" xfId="2130" xr:uid="{196BF624-1FFD-4570-94CE-865F5912601E}"/>
    <cellStyle name="Millares 2 9 2 2 3" xfId="1615" xr:uid="{2F366660-9FD5-4CC9-B893-B2359D74E688}"/>
    <cellStyle name="Millares 2 9 2 3" xfId="454" xr:uid="{3D33621D-F2D8-4D1F-A881-39847C7FC2B8}"/>
    <cellStyle name="Millares 2 9 3" xfId="538" xr:uid="{D13E0D33-64B6-408C-A585-F97E6EE167F2}"/>
    <cellStyle name="Millares 2 9 3 2" xfId="1085" xr:uid="{84C069BC-D753-4EDC-85BE-B1C2C1300CA9}"/>
    <cellStyle name="Millares 2 9 3 2 2" xfId="2116" xr:uid="{631853F7-C6D6-4898-BA8F-D1B3E9CD450A}"/>
    <cellStyle name="Millares 2 9 3 3" xfId="1601" xr:uid="{7B69E48E-8D37-4122-BB15-12273DC24EC4}"/>
    <cellStyle name="Millares 2 9 4" xfId="440" xr:uid="{3ECDFFA2-D2D2-4349-8EEB-174AA7696E64}"/>
    <cellStyle name="Millares 3" xfId="163" xr:uid="{00000000-0005-0000-0000-0000DD000000}"/>
    <cellStyle name="Millares 3 2" xfId="317" xr:uid="{00000000-0005-0000-0000-0000DE000000}"/>
    <cellStyle name="Millares 3 2 2" xfId="553" xr:uid="{3553E174-C3F3-4BF5-8A02-C980631B1C2C}"/>
    <cellStyle name="Millares 3 2 2 2" xfId="740" xr:uid="{633E32D1-8C04-4834-BA4A-383B923C2422}"/>
    <cellStyle name="Millares 3 2 2 2 2" xfId="925" xr:uid="{31BCEC35-A565-4A5B-BB6F-9C4901057A0D}"/>
    <cellStyle name="Millares 3 2 2 2 2 2" xfId="1443" xr:uid="{50CBB307-F75F-4162-B139-4C672538653E}"/>
    <cellStyle name="Millares 3 2 2 2 2 2 2" xfId="2473" xr:uid="{CD7B8898-B634-4C24-B257-66D46BC11B6C}"/>
    <cellStyle name="Millares 3 2 2 2 2 3" xfId="1958" xr:uid="{2555D822-28C8-4F02-ABED-83CF62370D8F}"/>
    <cellStyle name="Millares 3 2 2 2 3" xfId="1267" xr:uid="{2A5CFCC0-C1D3-4C6C-8589-398088DF3BFC}"/>
    <cellStyle name="Millares 3 2 2 2 3 2" xfId="2297" xr:uid="{35EE32E8-6AF1-4F2A-9A82-146340D73F15}"/>
    <cellStyle name="Millares 3 2 2 2 4" xfId="1782" xr:uid="{7ABA587A-7452-43E8-A448-8CF565B5D684}"/>
    <cellStyle name="Millares 3 2 2 3" xfId="866" xr:uid="{B6EE068A-70CA-438D-B35B-B060918DA890}"/>
    <cellStyle name="Millares 3 2 2 3 2" xfId="1384" xr:uid="{CB8346F8-9636-46D1-8E11-499346C92A1E}"/>
    <cellStyle name="Millares 3 2 2 3 2 2" xfId="2414" xr:uid="{B8128A8E-6876-427B-AC8B-5D4D04299F9C}"/>
    <cellStyle name="Millares 3 2 2 3 3" xfId="1899" xr:uid="{02A6BA3D-FF65-43A8-9EA3-3363551EB9FA}"/>
    <cellStyle name="Millares 3 2 2 4" xfId="681" xr:uid="{3AF393F0-095B-4B20-8193-05414CA9A51D}"/>
    <cellStyle name="Millares 3 2 2 4 2" xfId="1208" xr:uid="{4AD29B3E-C35C-48AB-871F-6E9E04367DAA}"/>
    <cellStyle name="Millares 3 2 2 4 2 2" xfId="2238" xr:uid="{B2575163-54C7-4C62-B8AC-3F9982A09151}"/>
    <cellStyle name="Millares 3 2 2 4 3" xfId="1723" xr:uid="{59D10F0E-ADCE-4325-B1DA-AA4949E8E762}"/>
    <cellStyle name="Millares 3 2 2 5" xfId="1100" xr:uid="{7BB74F82-7B50-4BB1-AFEF-37557AE32026}"/>
    <cellStyle name="Millares 3 2 2 5 2" xfId="2131" xr:uid="{547A56B3-AE1D-4D36-890B-FDA28FAE86D3}"/>
    <cellStyle name="Millares 3 2 2 6" xfId="1616" xr:uid="{CA0314FE-C7FF-4283-97F4-12E0CF5F7C39}"/>
    <cellStyle name="Millares 3 2 3" xfId="711" xr:uid="{D5FCF88D-CDC8-4A92-BB44-EF0DA7A472C6}"/>
    <cellStyle name="Millares 3 2 3 2" xfId="896" xr:uid="{7584158D-694F-49BA-8D4B-8EFB93D3E68F}"/>
    <cellStyle name="Millares 3 2 3 2 2" xfId="1414" xr:uid="{24A46F10-1045-4DA8-B6C8-0FFC5D93EA6F}"/>
    <cellStyle name="Millares 3 2 3 2 2 2" xfId="2444" xr:uid="{D92F66D4-1F25-4DE9-A276-CD3B3F42096F}"/>
    <cellStyle name="Millares 3 2 3 2 3" xfId="1929" xr:uid="{B3F6B349-9F29-470D-86A9-C67D9F50B96F}"/>
    <cellStyle name="Millares 3 2 3 3" xfId="1238" xr:uid="{7B7DC0EE-29AF-4B81-A312-6EB7B9488C9C}"/>
    <cellStyle name="Millares 3 2 3 3 2" xfId="2268" xr:uid="{DD1CEC14-C45F-43C2-ABF7-1E3EAA933C8A}"/>
    <cellStyle name="Millares 3 2 3 4" xfId="1753" xr:uid="{0AB6F6B8-00AD-478E-B073-D5F34A059081}"/>
    <cellStyle name="Millares 3 2 4" xfId="769" xr:uid="{22A2F0FE-C194-4610-8980-7BB5E5FF7774}"/>
    <cellStyle name="Millares 3 2 4 2" xfId="954" xr:uid="{1D9297F4-9539-4888-906A-06B4E61C8101}"/>
    <cellStyle name="Millares 3 2 4 2 2" xfId="1472" xr:uid="{AE86354F-3D5E-4270-A805-BF50458C009B}"/>
    <cellStyle name="Millares 3 2 4 2 2 2" xfId="2502" xr:uid="{55D4BF81-518B-4951-A987-4D504DBB0A67}"/>
    <cellStyle name="Millares 3 2 4 2 3" xfId="1987" xr:uid="{23B077E7-DE0B-48AC-AFF3-C0A09F1EE49A}"/>
    <cellStyle name="Millares 3 2 4 3" xfId="1296" xr:uid="{0A0CB599-E889-4F4F-AEE1-5874C24A87CF}"/>
    <cellStyle name="Millares 3 2 4 3 2" xfId="2326" xr:uid="{8D613495-3C17-40A8-8E47-0A17DACC102D}"/>
    <cellStyle name="Millares 3 2 4 4" xfId="1811" xr:uid="{166124D0-F9DA-499A-A8C8-6B1874F813A0}"/>
    <cellStyle name="Millares 3 2 5" xfId="837" xr:uid="{76CB5229-B702-4078-8298-FD5B39B5C83D}"/>
    <cellStyle name="Millares 3 2 5 2" xfId="1355" xr:uid="{96A35738-F591-4832-A1A3-F8CCB214EE07}"/>
    <cellStyle name="Millares 3 2 5 2 2" xfId="2385" xr:uid="{C56F4826-DC35-4C6F-8B61-D1D2592F9F26}"/>
    <cellStyle name="Millares 3 2 5 3" xfId="1870" xr:uid="{49E8F620-7B2C-4252-85AE-D9CDC842EB58}"/>
    <cellStyle name="Millares 3 2 6" xfId="648" xr:uid="{0C8F2FBB-B404-43B1-B067-D2786A9A499C}"/>
    <cellStyle name="Millares 3 2 6 2" xfId="1179" xr:uid="{CE95F08B-B891-43E9-B3EF-1FC6D14E462A}"/>
    <cellStyle name="Millares 3 2 6 2 2" xfId="2209" xr:uid="{D389FC11-BA04-402D-BA02-85B1B5519692}"/>
    <cellStyle name="Millares 3 2 6 3" xfId="1694" xr:uid="{54800D81-3CFB-4DA8-A09A-80EC16613BEC}"/>
    <cellStyle name="Millares 3 2 7" xfId="455" xr:uid="{DA95B03C-EE03-482B-9780-F8BAFADBAE7A}"/>
    <cellStyle name="Millares 3 3" xfId="517" xr:uid="{39556953-D989-4DBA-9F3E-D9E921D80567}"/>
    <cellStyle name="Millares 3 3 2" xfId="792" xr:uid="{CA3FCB2C-9548-4545-B543-4BB6E31B6DA2}"/>
    <cellStyle name="Millares 3 3 3" xfId="1064" xr:uid="{A4836C31-27F3-4201-AEEF-875D4A144833}"/>
    <cellStyle name="Millares 3 3 3 2" xfId="2095" xr:uid="{18106E66-8610-4A61-9CAB-2B8C8C86E3F7}"/>
    <cellStyle name="Millares 3 3 4" xfId="1580" xr:uid="{9B96240E-3B8B-418B-85C3-EC5CC580C256}"/>
    <cellStyle name="Millares 3 4" xfId="419" xr:uid="{03E6EFA4-FB3E-427F-B311-DC0324D79457}"/>
    <cellStyle name="Millares 4" xfId="164" xr:uid="{00000000-0005-0000-0000-0000DF000000}"/>
    <cellStyle name="Millares 4 2" xfId="344" xr:uid="{00000000-0005-0000-0000-0000E0000000}"/>
    <cellStyle name="Millares 4 2 2" xfId="376" xr:uid="{00000000-0005-0000-0000-0000E1000000}"/>
    <cellStyle name="Millares 4 2 2 2" xfId="407" xr:uid="{00000000-0005-0000-0000-0000E2000000}"/>
    <cellStyle name="Millares 4 2 2 2 2" xfId="607" xr:uid="{19DC97B2-FA85-43DB-A50B-4B6E16DD3853}"/>
    <cellStyle name="Millares 4 2 2 2 2 2" xfId="1154" xr:uid="{925E25E3-F9AD-4DA1-B2A7-B3A3C902D53E}"/>
    <cellStyle name="Millares 4 2 2 2 2 2 2" xfId="2185" xr:uid="{D29FEF67-53CB-4745-B5AD-1F6BE658A388}"/>
    <cellStyle name="Millares 4 2 2 2 2 3" xfId="1670" xr:uid="{2813B73E-121D-452A-B81C-998354E43291}"/>
    <cellStyle name="Millares 4 2 2 2 3" xfId="1056" xr:uid="{D7856B4A-14D2-407B-8444-5A85A9D092FB}"/>
    <cellStyle name="Millares 4 2 2 2 3 2" xfId="2087" xr:uid="{F9F5D204-6DB7-4196-93D1-A72AF4ADF7DB}"/>
    <cellStyle name="Millares 4 2 2 2 4" xfId="1572" xr:uid="{FBD7041C-B245-44C2-A50C-66301B4F6C59}"/>
    <cellStyle name="Millares 4 2 2 2 5" xfId="509" xr:uid="{D30EAC8A-E51C-47CD-863F-897E5ED7244D}"/>
    <cellStyle name="Millares 4 2 2 3" xfId="576" xr:uid="{6FCFCA52-6C37-41C8-BE4E-13921946A21B}"/>
    <cellStyle name="Millares 4 2 2 3 2" xfId="1123" xr:uid="{622A4ABD-5992-4CDB-A00A-C70D4EB8A60A}"/>
    <cellStyle name="Millares 4 2 2 3 2 2" xfId="2154" xr:uid="{E4DBF588-4792-451A-BBC3-0790C9B6C6AF}"/>
    <cellStyle name="Millares 4 2 2 3 3" xfId="1639" xr:uid="{4A170607-CF93-4702-9CD7-59D4FBE0B722}"/>
    <cellStyle name="Millares 4 2 2 4" xfId="1025" xr:uid="{7B9A842E-C11F-43A1-B0F1-FC1C28046BD1}"/>
    <cellStyle name="Millares 4 2 2 4 2" xfId="2056" xr:uid="{C043DDE1-55A5-4881-98D7-000712061819}"/>
    <cellStyle name="Millares 4 2 2 5" xfId="1541" xr:uid="{D4F67CFB-C394-4AC1-971A-1EDBAADA7EED}"/>
    <cellStyle name="Millares 4 2 2 6" xfId="478" xr:uid="{5AFE0570-D8CD-4C4B-913A-728CCD6BDDD8}"/>
    <cellStyle name="Millares 4 2 3" xfId="392" xr:uid="{00000000-0005-0000-0000-0000E3000000}"/>
    <cellStyle name="Millares 4 2 3 2" xfId="592" xr:uid="{5B9AC67A-3353-40E0-93D2-F9DBF67EB203}"/>
    <cellStyle name="Millares 4 2 3 2 2" xfId="1139" xr:uid="{1C912B48-60AE-46EE-9A98-B4C1BF6F54A8}"/>
    <cellStyle name="Millares 4 2 3 2 2 2" xfId="2170" xr:uid="{6F5969C4-E565-4926-85D2-25BAD9E9DD2D}"/>
    <cellStyle name="Millares 4 2 3 2 3" xfId="1655" xr:uid="{04AB8348-2E2F-4E94-B0F1-F36A78F28F81}"/>
    <cellStyle name="Millares 4 2 3 3" xfId="1041" xr:uid="{EEB9303C-622A-405A-B140-1F2FED9A5850}"/>
    <cellStyle name="Millares 4 2 3 3 2" xfId="2072" xr:uid="{583133E3-1F11-4BE4-B84E-092C90285B7C}"/>
    <cellStyle name="Millares 4 2 3 4" xfId="1557" xr:uid="{377E1233-03C7-4AEA-935D-AD350BDF6FC9}"/>
    <cellStyle name="Millares 4 2 3 5" xfId="494" xr:uid="{86D590A9-F977-4565-984D-54A37D7BE30B}"/>
    <cellStyle name="Millares 4 2 4" xfId="559" xr:uid="{AB201C4C-5A3F-4ECF-A80A-BACF4FCDC437}"/>
    <cellStyle name="Millares 4 2 4 2" xfId="1106" xr:uid="{CC366D94-010D-4271-A546-064FF87E2ED1}"/>
    <cellStyle name="Millares 4 2 4 2 2" xfId="2137" xr:uid="{2142C534-A419-4782-9B38-56BFF276DC14}"/>
    <cellStyle name="Millares 4 2 4 3" xfId="1622" xr:uid="{360E38B8-3144-4E99-BB1F-E3E0433CBECD}"/>
    <cellStyle name="Millares 4 2 5" xfId="793" xr:uid="{0465BC1B-8E4D-454E-8FCA-5C231EBB2479}"/>
    <cellStyle name="Millares 4 2 6" xfId="1010" xr:uid="{7C9C2F65-EF03-4870-B511-D286EFF3F505}"/>
    <cellStyle name="Millares 4 2 6 2" xfId="2041" xr:uid="{F3AB734E-3426-4B75-98F5-810CD974D045}"/>
    <cellStyle name="Millares 4 2 7" xfId="1526" xr:uid="{34B10325-8729-45B7-A136-C8CEC1DD88B0}"/>
    <cellStyle name="Millares 4 2 8" xfId="461" xr:uid="{29D7DEB1-8ED1-4163-AE20-882289AA553D}"/>
    <cellStyle name="Millares 4 3" xfId="349" xr:uid="{00000000-0005-0000-0000-0000E4000000}"/>
    <cellStyle name="Millares 4 3 2" xfId="563" xr:uid="{32353A90-E903-44B7-ACF8-7A422B4E8206}"/>
    <cellStyle name="Millares 4 3 2 2" xfId="1110" xr:uid="{F7F2B3E8-FF44-4F24-8D1D-BA04FF2FB1FB}"/>
    <cellStyle name="Millares 4 3 2 2 2" xfId="2141" xr:uid="{2BEDCEA0-B156-41E1-A5C7-A7BF643308FF}"/>
    <cellStyle name="Millares 4 3 2 3" xfId="1626" xr:uid="{DC0D54E5-6F36-490C-B896-4EE32999B9B6}"/>
    <cellStyle name="Millares 4 3 3" xfId="465" xr:uid="{97DCE92C-1C73-4A88-A1A8-1D28F1DBD31C}"/>
    <cellStyle name="Millares 4 4" xfId="518" xr:uid="{FFB0DD24-C047-41BD-ABF1-9E99ED8CCAA0}"/>
    <cellStyle name="Millares 4 4 2" xfId="1065" xr:uid="{A4A4CD92-36C2-46C2-B2B6-A513870CBEAE}"/>
    <cellStyle name="Millares 4 4 2 2" xfId="2096" xr:uid="{998DCFAE-40FF-43DE-BC21-DC32586F2DF0}"/>
    <cellStyle name="Millares 4 4 3" xfId="1581" xr:uid="{E5771488-9DC5-4A0B-BD24-D28272449B86}"/>
    <cellStyle name="Millares 4 5" xfId="619" xr:uid="{E8709157-CBE5-4C87-B259-BCC67EA42CAB}"/>
    <cellStyle name="Millares 4 6" xfId="420" xr:uid="{355317B8-2296-4180-93B7-7ECD3D742F9D}"/>
    <cellStyle name="Millares 5" xfId="257" xr:uid="{00000000-0005-0000-0000-0000E5000000}"/>
    <cellStyle name="Millares 5 2" xfId="337" xr:uid="{00000000-0005-0000-0000-0000E6000000}"/>
    <cellStyle name="Millares 5 2 2" xfId="556" xr:uid="{15ADCC6F-BF0A-428A-9942-5F435735CC63}"/>
    <cellStyle name="Millares 5 2 2 2" xfId="918" xr:uid="{32118BEF-EE0A-417E-A50A-E15DFFE928EC}"/>
    <cellStyle name="Millares 5 2 2 2 2" xfId="1436" xr:uid="{1F857574-2F15-4ECF-B3D7-499DA379B655}"/>
    <cellStyle name="Millares 5 2 2 2 2 2" xfId="2466" xr:uid="{EFE60EA5-A582-4F3A-8D0E-4341B9E9DFAB}"/>
    <cellStyle name="Millares 5 2 2 2 3" xfId="1951" xr:uid="{B43A728D-FF7F-428D-AF32-96444D06AA98}"/>
    <cellStyle name="Millares 5 2 2 3" xfId="733" xr:uid="{60F4B832-9CE8-48EC-95F9-48C4184092C8}"/>
    <cellStyle name="Millares 5 2 2 3 2" xfId="1260" xr:uid="{C8EEE826-FDFF-41C1-94E0-95FAFB57D126}"/>
    <cellStyle name="Millares 5 2 2 3 2 2" xfId="2290" xr:uid="{E7E70E61-289C-4126-9082-18BC6AF427F3}"/>
    <cellStyle name="Millares 5 2 2 3 3" xfId="1775" xr:uid="{05A449C5-786D-44A1-A6E8-AA4DD11A7A3E}"/>
    <cellStyle name="Millares 5 2 2 4" xfId="1103" xr:uid="{268E7701-8284-4E2E-925A-87C25F7D2156}"/>
    <cellStyle name="Millares 5 2 2 4 2" xfId="2134" xr:uid="{F3D0DB4F-6DDD-4D41-9927-31D1E3B61FD0}"/>
    <cellStyle name="Millares 5 2 2 5" xfId="1619" xr:uid="{046617A4-F490-4749-9FBF-BD51D486C419}"/>
    <cellStyle name="Millares 5 2 3" xfId="859" xr:uid="{B183B674-2E70-475F-9C62-6DE9B43EFA94}"/>
    <cellStyle name="Millares 5 2 3 2" xfId="1377" xr:uid="{34C4CC41-D7E5-4402-B265-B5004FB90AD7}"/>
    <cellStyle name="Millares 5 2 3 2 2" xfId="2407" xr:uid="{BDF16324-40FC-4FC0-A5B1-FF71404EA501}"/>
    <cellStyle name="Millares 5 2 3 3" xfId="1892" xr:uid="{1C4D546C-76F8-4E18-B33D-21F81F775710}"/>
    <cellStyle name="Millares 5 2 4" xfId="674" xr:uid="{50E5C106-8D61-409B-A2B5-A96650AFAC75}"/>
    <cellStyle name="Millares 5 2 4 2" xfId="1201" xr:uid="{2AB58812-66A2-47FB-9958-529A78A1751C}"/>
    <cellStyle name="Millares 5 2 4 2 2" xfId="2231" xr:uid="{5AA4BA17-64FB-4CB4-8FAB-CC8837ABEFB5}"/>
    <cellStyle name="Millares 5 2 4 3" xfId="1716" xr:uid="{E61FF7C0-ADB4-4191-8F2F-B991DE3C4B6D}"/>
    <cellStyle name="Millares 5 2 5" xfId="458" xr:uid="{56B29164-ED30-47D5-9B49-066BC6C71566}"/>
    <cellStyle name="Millares 5 3" xfId="523" xr:uid="{014E85FC-BCE2-4FBE-868A-6CA40619CE7B}"/>
    <cellStyle name="Millares 5 3 2" xfId="889" xr:uid="{0E1209CB-A850-41C3-8C62-4C4FFFF53E0B}"/>
    <cellStyle name="Millares 5 3 2 2" xfId="1407" xr:uid="{DB151A8A-510D-4A22-BFBB-0A8BE486A3F8}"/>
    <cellStyle name="Millares 5 3 2 2 2" xfId="2437" xr:uid="{54964A77-7388-465E-80DD-FAC4DC9FAD7C}"/>
    <cellStyle name="Millares 5 3 2 3" xfId="1922" xr:uid="{FDEED50B-AFCD-461A-BA7B-50D02F0EEB95}"/>
    <cellStyle name="Millares 5 3 3" xfId="704" xr:uid="{B6BAA22A-6A89-41A4-A4F0-F87A023AC1EF}"/>
    <cellStyle name="Millares 5 3 3 2" xfId="1231" xr:uid="{CE6567A5-0EFF-4652-A98F-1DB48CEFF5FA}"/>
    <cellStyle name="Millares 5 3 3 2 2" xfId="2261" xr:uid="{A23FD680-81FF-4B2A-8240-A1B347C82ECE}"/>
    <cellStyle name="Millares 5 3 3 3" xfId="1746" xr:uid="{ADEAD2E6-79B9-436D-8EAD-1ACBC0386408}"/>
    <cellStyle name="Millares 5 3 4" xfId="1070" xr:uid="{FAED210F-7177-4C6B-B68B-F6BD8C7A120F}"/>
    <cellStyle name="Millares 5 3 4 2" xfId="2101" xr:uid="{CB1368FC-046B-428F-A24E-2EAFCE9B6C85}"/>
    <cellStyle name="Millares 5 3 5" xfId="1586" xr:uid="{434C6585-461B-4299-9DE6-2295EA573816}"/>
    <cellStyle name="Millares 5 4" xfId="762" xr:uid="{37362BD5-D55B-4114-82F6-82F46B3B7A67}"/>
    <cellStyle name="Millares 5 4 2" xfId="947" xr:uid="{CF1C90DE-1665-4E0F-A717-56816DB31EAA}"/>
    <cellStyle name="Millares 5 4 2 2" xfId="1465" xr:uid="{1936C24F-9EA8-4DED-882B-6870423CA2B1}"/>
    <cellStyle name="Millares 5 4 2 2 2" xfId="2495" xr:uid="{4170DC95-BFCF-43D6-83FE-E67AA9589912}"/>
    <cellStyle name="Millares 5 4 2 3" xfId="1980" xr:uid="{5ECB301E-E931-40A7-BEF1-F2D93BE7EF34}"/>
    <cellStyle name="Millares 5 4 3" xfId="1289" xr:uid="{FB15AFF0-85C5-4DDA-A145-25BAF842FA0C}"/>
    <cellStyle name="Millares 5 4 3 2" xfId="2319" xr:uid="{2B23A8B1-3293-4E60-B0BD-1CC9E8B057A1}"/>
    <cellStyle name="Millares 5 4 4" xfId="1804" xr:uid="{0FE0C3DD-1BE5-415F-BE1D-44CDD2BE9203}"/>
    <cellStyle name="Millares 5 5" xfId="830" xr:uid="{3BEF22A0-6685-4D0E-9469-54D82588EE47}"/>
    <cellStyle name="Millares 5 5 2" xfId="1348" xr:uid="{673882C1-2B07-4CAE-8FFA-07C57D031019}"/>
    <cellStyle name="Millares 5 5 2 2" xfId="2378" xr:uid="{FAF559E9-6450-4CFA-8717-D58FB63ED2E4}"/>
    <cellStyle name="Millares 5 5 3" xfId="1863" xr:uid="{6521DA27-7DB9-428C-B468-3CB8183FBAFF}"/>
    <cellStyle name="Millares 5 6" xfId="641" xr:uid="{61113971-69AD-4313-8AC8-9CC0F1FB3613}"/>
    <cellStyle name="Millares 5 6 2" xfId="1172" xr:uid="{C1CA1C4E-D73E-46C3-B086-7DE76DA73B12}"/>
    <cellStyle name="Millares 5 6 2 2" xfId="2202" xr:uid="{54C9138F-45F7-415B-8BD7-DB46A0ED08D8}"/>
    <cellStyle name="Millares 5 6 3" xfId="1687" xr:uid="{7C064FAB-84FE-4350-8BFC-1B1A0FFF8CCF}"/>
    <cellStyle name="Millares 5 7" xfId="425" xr:uid="{29A219DF-FDB8-4F0F-963A-36497E8225D9}"/>
    <cellStyle name="Millares 6" xfId="223" xr:uid="{00000000-0005-0000-0000-0000E7000000}"/>
    <cellStyle name="Millares 6 2" xfId="346" xr:uid="{00000000-0005-0000-0000-0000E8000000}"/>
    <cellStyle name="Millares 6 2 2" xfId="378" xr:uid="{00000000-0005-0000-0000-0000E9000000}"/>
    <cellStyle name="Millares 6 2 2 2" xfId="409" xr:uid="{00000000-0005-0000-0000-0000EA000000}"/>
    <cellStyle name="Millares 6 2 2 2 2" xfId="609" xr:uid="{2F7BBB31-0440-4E24-8D18-03D755B0421F}"/>
    <cellStyle name="Millares 6 2 2 2 2 2" xfId="1156" xr:uid="{05A55635-F6AE-44F6-A481-E1AF5AAB5FD5}"/>
    <cellStyle name="Millares 6 2 2 2 2 2 2" xfId="2187" xr:uid="{9463C3B9-7758-4543-838E-1EB3BAC58127}"/>
    <cellStyle name="Millares 6 2 2 2 2 3" xfId="1672" xr:uid="{1BF2C729-1DFE-4362-BF27-25082B3A23CC}"/>
    <cellStyle name="Millares 6 2 2 2 3" xfId="934" xr:uid="{80122DD2-6732-4D73-B11D-28A034054A22}"/>
    <cellStyle name="Millares 6 2 2 2 3 2" xfId="1452" xr:uid="{96EC7AE0-52C5-4157-893D-9B5AA1F4350F}"/>
    <cellStyle name="Millares 6 2 2 2 3 2 2" xfId="2482" xr:uid="{B28CCC10-E542-4973-8F6F-94CA2BF585A1}"/>
    <cellStyle name="Millares 6 2 2 2 3 3" xfId="1967" xr:uid="{95288061-D0EB-4FCC-8607-C882003676B5}"/>
    <cellStyle name="Millares 6 2 2 2 4" xfId="1058" xr:uid="{5514F46D-D46A-460E-8C38-0F9204A1C167}"/>
    <cellStyle name="Millares 6 2 2 2 4 2" xfId="2089" xr:uid="{EAD2CE4D-2165-4247-AED9-C78580EEA3DA}"/>
    <cellStyle name="Millares 6 2 2 2 5" xfId="1574" xr:uid="{BD2900B4-9577-42DE-8229-956D3A836196}"/>
    <cellStyle name="Millares 6 2 2 2 6" xfId="511" xr:uid="{FA51E574-5FDE-48A4-BC5D-308BEF4A6B3B}"/>
    <cellStyle name="Millares 6 2 2 3" xfId="578" xr:uid="{95F0C3CC-3D63-4254-85CE-CE85C4D1D178}"/>
    <cellStyle name="Millares 6 2 2 3 2" xfId="1125" xr:uid="{5F37C57F-5029-4DD2-ACB0-5AA3EDD2057D}"/>
    <cellStyle name="Millares 6 2 2 3 2 2" xfId="2156" xr:uid="{327D2F54-6C90-4668-8AEA-8FF3A0ED9D9A}"/>
    <cellStyle name="Millares 6 2 2 3 3" xfId="1641" xr:uid="{36D12A29-CAB2-4E12-A06B-2B099D485CF7}"/>
    <cellStyle name="Millares 6 2 2 4" xfId="749" xr:uid="{686673BA-CA4A-4B09-99AB-4EAB6E8D42D3}"/>
    <cellStyle name="Millares 6 2 2 4 2" xfId="1276" xr:uid="{07810CB1-78A7-4A3A-9596-53E4F4236C42}"/>
    <cellStyle name="Millares 6 2 2 4 2 2" xfId="2306" xr:uid="{49E4F548-E67B-46A8-BF11-DB25FE193BD0}"/>
    <cellStyle name="Millares 6 2 2 4 3" xfId="1791" xr:uid="{BC17F906-DB15-4AAB-9284-87ADF9799F82}"/>
    <cellStyle name="Millares 6 2 2 5" xfId="1027" xr:uid="{F24DB646-BEA5-43BA-AE66-FD213FB1A1FC}"/>
    <cellStyle name="Millares 6 2 2 5 2" xfId="2058" xr:uid="{F39193DA-2FB5-48AF-90D5-0A4CDAD662E3}"/>
    <cellStyle name="Millares 6 2 2 6" xfId="1543" xr:uid="{4C6826D1-4D98-4648-9636-93BADFE44AF7}"/>
    <cellStyle name="Millares 6 2 2 7" xfId="480" xr:uid="{223F4C37-7009-4B3A-B2C1-58A0666DE47F}"/>
    <cellStyle name="Millares 6 2 3" xfId="394" xr:uid="{00000000-0005-0000-0000-0000EB000000}"/>
    <cellStyle name="Millares 6 2 3 2" xfId="594" xr:uid="{B8FCEC52-C2B0-4F7F-ABDB-468C419AD05D}"/>
    <cellStyle name="Millares 6 2 3 2 2" xfId="1141" xr:uid="{CC50D109-B6DC-41D1-A634-ABD0C829A06E}"/>
    <cellStyle name="Millares 6 2 3 2 2 2" xfId="2172" xr:uid="{E51F61A6-EEA1-43A6-A578-05A4C52E6CFD}"/>
    <cellStyle name="Millares 6 2 3 2 3" xfId="1657" xr:uid="{A1F5BA97-6A86-4901-B38D-D4E0B4219099}"/>
    <cellStyle name="Millares 6 2 3 3" xfId="875" xr:uid="{019BEAA6-9F3C-43F7-A0CA-D1FFB14119C0}"/>
    <cellStyle name="Millares 6 2 3 3 2" xfId="1393" xr:uid="{DF700B35-4F47-4D1B-9B83-715B305FCA0F}"/>
    <cellStyle name="Millares 6 2 3 3 2 2" xfId="2423" xr:uid="{06E2ABFF-D653-4E58-92FA-4DB38A703945}"/>
    <cellStyle name="Millares 6 2 3 3 3" xfId="1908" xr:uid="{EE201AD2-4790-4A2F-864B-B611B7E0ED15}"/>
    <cellStyle name="Millares 6 2 3 4" xfId="1043" xr:uid="{1F762AC0-0996-4893-932D-59C7C84A9910}"/>
    <cellStyle name="Millares 6 2 3 4 2" xfId="2074" xr:uid="{7A980153-82A7-4134-A773-4CFBF4AD0D9E}"/>
    <cellStyle name="Millares 6 2 3 5" xfId="1559" xr:uid="{3AC87723-46C2-4886-979A-A186EEB855A7}"/>
    <cellStyle name="Millares 6 2 3 6" xfId="496" xr:uid="{CC64E2ED-2CA1-45C6-8D24-E0D4D6F1AB92}"/>
    <cellStyle name="Millares 6 2 4" xfId="561" xr:uid="{967F7F34-4DEA-4DF4-9116-A35872C41AB3}"/>
    <cellStyle name="Millares 6 2 4 2" xfId="1108" xr:uid="{6EB8993F-23FE-4DF0-B87D-6C82570AB1D9}"/>
    <cellStyle name="Millares 6 2 4 2 2" xfId="2139" xr:uid="{14B09FBC-C127-4740-A184-5971B8A7CC91}"/>
    <cellStyle name="Millares 6 2 4 3" xfId="1624" xr:uid="{C32BA7A9-3C66-4B97-AB80-B32B455A089F}"/>
    <cellStyle name="Millares 6 2 5" xfId="690" xr:uid="{4B1186E7-846D-44E1-8C0B-DD2A10200F35}"/>
    <cellStyle name="Millares 6 2 5 2" xfId="1217" xr:uid="{F4049623-9CC0-4621-A517-F512EF3279A5}"/>
    <cellStyle name="Millares 6 2 5 2 2" xfId="2247" xr:uid="{E4493863-D4AC-49AA-933B-5D22B395B893}"/>
    <cellStyle name="Millares 6 2 5 3" xfId="1732" xr:uid="{316FD034-B74B-46D6-988A-4B450281B097}"/>
    <cellStyle name="Millares 6 2 6" xfId="1012" xr:uid="{CFA41F26-5863-4DF7-957D-4A45F30CAA2D}"/>
    <cellStyle name="Millares 6 2 6 2" xfId="2043" xr:uid="{829B3CA5-4F9B-4DB6-AB18-2D2D3C9B00E6}"/>
    <cellStyle name="Millares 6 2 7" xfId="1528" xr:uid="{082D1AE4-5FA1-4BD2-84A6-801DA271B327}"/>
    <cellStyle name="Millares 6 2 8" xfId="463" xr:uid="{EF222C89-BC12-4059-A8C5-A548B132189A}"/>
    <cellStyle name="Millares 6 3" xfId="360" xr:uid="{00000000-0005-0000-0000-0000EC000000}"/>
    <cellStyle name="Millares 6 3 2" xfId="397" xr:uid="{00000000-0005-0000-0000-0000ED000000}"/>
    <cellStyle name="Millares 6 3 2 2" xfId="597" xr:uid="{5716DEE7-CCDB-4A3B-B810-147C9398E96B}"/>
    <cellStyle name="Millares 6 3 2 2 2" xfId="1144" xr:uid="{0C5E8438-52F2-4599-8700-17100C5841E0}"/>
    <cellStyle name="Millares 6 3 2 2 2 2" xfId="2175" xr:uid="{E9834DB6-02C3-4085-8A7C-8C032998DB4F}"/>
    <cellStyle name="Millares 6 3 2 2 3" xfId="1660" xr:uid="{BE108C0D-A6F2-4A76-968D-76ABC3673259}"/>
    <cellStyle name="Millares 6 3 2 3" xfId="905" xr:uid="{F5C4117C-B188-4325-B14D-6917DD925E5A}"/>
    <cellStyle name="Millares 6 3 2 3 2" xfId="1423" xr:uid="{E3CD817B-94EA-48BC-B0FF-92E371F7435F}"/>
    <cellStyle name="Millares 6 3 2 3 2 2" xfId="2453" xr:uid="{90E24B39-128E-473C-80AC-E8CD59240729}"/>
    <cellStyle name="Millares 6 3 2 3 3" xfId="1938" xr:uid="{B03A1FFB-2982-440A-B80A-0D83E48B4E20}"/>
    <cellStyle name="Millares 6 3 2 4" xfId="1046" xr:uid="{4951565F-931E-4397-89DE-0CD81CF97BB2}"/>
    <cellStyle name="Millares 6 3 2 4 2" xfId="2077" xr:uid="{7A78ABAB-58B5-4ADD-9629-8398ADA16D03}"/>
    <cellStyle name="Millares 6 3 2 5" xfId="1562" xr:uid="{48656F0B-34B8-4684-A092-959964B1CFD2}"/>
    <cellStyle name="Millares 6 3 2 6" xfId="499" xr:uid="{6D6E2D92-2035-408E-99B1-D2AD5E4106C1}"/>
    <cellStyle name="Millares 6 3 3" xfId="566" xr:uid="{D8B2BF76-0ACE-46CD-8A01-22BE7E37E71E}"/>
    <cellStyle name="Millares 6 3 3 2" xfId="1113" xr:uid="{CCCDD1E2-231B-477A-804C-2C5F1EA53290}"/>
    <cellStyle name="Millares 6 3 3 2 2" xfId="2144" xr:uid="{75F4305B-C41F-45F2-8D81-DDE36EAD87AD}"/>
    <cellStyle name="Millares 6 3 3 3" xfId="1629" xr:uid="{9702CC8D-2022-4CF6-9B1E-A03BBBD87066}"/>
    <cellStyle name="Millares 6 3 4" xfId="720" xr:uid="{FDF23754-D079-40FE-A402-4B976B25D243}"/>
    <cellStyle name="Millares 6 3 4 2" xfId="1247" xr:uid="{01A1AFB6-4CC2-40BF-898B-D0DE5B86DD5D}"/>
    <cellStyle name="Millares 6 3 4 2 2" xfId="2277" xr:uid="{91661DF9-D5CF-4E04-A954-1F12D3B3E836}"/>
    <cellStyle name="Millares 6 3 4 3" xfId="1762" xr:uid="{1FACFF28-2196-42C0-BA86-90DE51DD37ED}"/>
    <cellStyle name="Millares 6 3 5" xfId="1015" xr:uid="{09EEE98A-B5DB-4255-94D2-623D510E553D}"/>
    <cellStyle name="Millares 6 3 5 2" xfId="2046" xr:uid="{22D9A719-9F9F-4939-AD92-5937803D84BA}"/>
    <cellStyle name="Millares 6 3 6" xfId="1531" xr:uid="{9D6B2913-76B4-4011-A72A-A1363C2726F6}"/>
    <cellStyle name="Millares 6 3 7" xfId="468" xr:uid="{0AAAE37B-1BD3-4D6F-8546-8DA37A0C62E4}"/>
    <cellStyle name="Millares 6 4" xfId="382" xr:uid="{00000000-0005-0000-0000-0000EE000000}"/>
    <cellStyle name="Millares 6 4 2" xfId="582" xr:uid="{CD76EDFD-433A-41D2-8D34-DDB28F4E26ED}"/>
    <cellStyle name="Millares 6 4 2 2" xfId="963" xr:uid="{BEFB7B31-7782-47EE-BE87-D147F8C1CC71}"/>
    <cellStyle name="Millares 6 4 2 2 2" xfId="1481" xr:uid="{06D4B984-D206-4FF9-B59B-811701B13174}"/>
    <cellStyle name="Millares 6 4 2 2 2 2" xfId="2511" xr:uid="{2429480F-127E-491D-B93F-014C09AE1B01}"/>
    <cellStyle name="Millares 6 4 2 2 3" xfId="1996" xr:uid="{754C62C2-DA55-45F9-8DF7-4BC7DD932162}"/>
    <cellStyle name="Millares 6 4 2 3" xfId="1129" xr:uid="{D9D8CE9B-5F2C-4846-99B3-C060EB1171F1}"/>
    <cellStyle name="Millares 6 4 2 3 2" xfId="2160" xr:uid="{945D5235-497C-499D-A952-E3961FA5F729}"/>
    <cellStyle name="Millares 6 4 2 4" xfId="1645" xr:uid="{C073519B-D701-48BC-9A3E-97CDF627F0AE}"/>
    <cellStyle name="Millares 6 4 3" xfId="778" xr:uid="{5D11DDA7-2A43-45EF-B9BC-EB9679A0F09A}"/>
    <cellStyle name="Millares 6 4 3 2" xfId="1305" xr:uid="{EAA868F8-9611-46D1-B6C8-B2D24E0D1FB9}"/>
    <cellStyle name="Millares 6 4 3 2 2" xfId="2335" xr:uid="{34CA5675-3CA6-46FC-97C3-601CBFF187E0}"/>
    <cellStyle name="Millares 6 4 3 3" xfId="1820" xr:uid="{E5CE405F-EDD8-4F87-8AFB-0097CEC954B4}"/>
    <cellStyle name="Millares 6 4 4" xfId="1031" xr:uid="{2E8FBF36-5232-4903-A808-AAB31E9BE3D7}"/>
    <cellStyle name="Millares 6 4 4 2" xfId="2062" xr:uid="{3001984C-49EF-40F0-955C-89905C9CF4C5}"/>
    <cellStyle name="Millares 6 4 5" xfId="1547" xr:uid="{23E21044-8B0C-405F-8C07-DCCFF9E35D88}"/>
    <cellStyle name="Millares 6 4 6" xfId="484" xr:uid="{B802C0F3-DE60-4332-A40C-4C24EBE80AE7}"/>
    <cellStyle name="Millares 6 5" xfId="521" xr:uid="{AB9074F4-F334-4D85-B637-0D41993941F4}"/>
    <cellStyle name="Millares 6 5 2" xfId="846" xr:uid="{15D0B2DD-F7FF-4851-AC6A-3641CA846CD9}"/>
    <cellStyle name="Millares 6 5 2 2" xfId="1364" xr:uid="{54F25D8C-5A63-4697-9447-E7511522483A}"/>
    <cellStyle name="Millares 6 5 2 2 2" xfId="2394" xr:uid="{4733DBE4-097D-4D27-89EC-6750A98F6A4A}"/>
    <cellStyle name="Millares 6 5 2 3" xfId="1879" xr:uid="{0278C53B-D366-4B31-9691-E726B671B544}"/>
    <cellStyle name="Millares 6 5 3" xfId="1068" xr:uid="{42127A58-185D-4021-998F-413BD6AD4FAE}"/>
    <cellStyle name="Millares 6 5 3 2" xfId="2099" xr:uid="{428B3388-7C4C-4DCD-9239-9E164433A244}"/>
    <cellStyle name="Millares 6 5 4" xfId="1584" xr:uid="{906103CF-00B5-490F-BC5A-8E309D47993F}"/>
    <cellStyle name="Millares 6 6" xfId="658" xr:uid="{EB0C844D-11A7-4C6C-8ECB-B7AB83875058}"/>
    <cellStyle name="Millares 6 6 2" xfId="1188" xr:uid="{F8D066D8-DD9D-43C4-9DAB-12AA1D2D22FE}"/>
    <cellStyle name="Millares 6 6 2 2" xfId="2218" xr:uid="{4897C4FA-3073-4881-8D27-F6D129C356E2}"/>
    <cellStyle name="Millares 6 6 3" xfId="1703" xr:uid="{4EA3DFCF-46E0-40CB-9D25-AD64395D991C}"/>
    <cellStyle name="Millares 6 7" xfId="999" xr:uid="{66AD118D-3CEC-46D1-8A34-1196D4BE1411}"/>
    <cellStyle name="Millares 6 7 2" xfId="2030" xr:uid="{63D6FA6A-1361-4F94-9E4C-B03D5C519556}"/>
    <cellStyle name="Millares 6 8" xfId="1515" xr:uid="{A35426EF-173B-49A1-9871-2D3851D33E1A}"/>
    <cellStyle name="Millares 6 9" xfId="423" xr:uid="{56C426E6-3B7F-4CA4-89FE-6226A7AE627D}"/>
    <cellStyle name="Millares 7" xfId="273" xr:uid="{00000000-0005-0000-0000-0000EF000000}"/>
    <cellStyle name="Millares 7 2" xfId="368" xr:uid="{00000000-0005-0000-0000-0000F0000000}"/>
    <cellStyle name="Millares 7 2 2" xfId="401" xr:uid="{00000000-0005-0000-0000-0000F1000000}"/>
    <cellStyle name="Millares 7 2 2 2" xfId="601" xr:uid="{8DD4AF54-2C91-4B80-8FB5-706288C866C6}"/>
    <cellStyle name="Millares 7 2 2 2 2" xfId="1148" xr:uid="{6E113F01-58BA-459F-8513-2657C594010B}"/>
    <cellStyle name="Millares 7 2 2 2 2 2" xfId="2179" xr:uid="{88DAAF22-CD54-4244-A511-7561377B2656}"/>
    <cellStyle name="Millares 7 2 2 2 3" xfId="1664" xr:uid="{397773DC-59DF-48D4-B6FB-7ADC3AD5BB50}"/>
    <cellStyle name="Millares 7 2 2 3" xfId="906" xr:uid="{A914A2B0-571D-4DA4-88FB-E9020CF2440B}"/>
    <cellStyle name="Millares 7 2 2 3 2" xfId="1424" xr:uid="{B66D1B1A-78FB-4713-A000-921C1D829FF8}"/>
    <cellStyle name="Millares 7 2 2 3 2 2" xfId="2454" xr:uid="{1B551E07-257A-4F2D-A81A-F531BF6C7030}"/>
    <cellStyle name="Millares 7 2 2 3 3" xfId="1939" xr:uid="{32107828-254C-4DB3-A07C-5C35D4697EE9}"/>
    <cellStyle name="Millares 7 2 2 4" xfId="1050" xr:uid="{3EF8AD23-2C3B-449B-BB1E-625E297AB3C6}"/>
    <cellStyle name="Millares 7 2 2 4 2" xfId="2081" xr:uid="{99C4D369-CA28-410B-B63F-A54625AF152F}"/>
    <cellStyle name="Millares 7 2 2 5" xfId="1566" xr:uid="{2B78B3B4-09A8-4C8C-AB42-78E059622A55}"/>
    <cellStyle name="Millares 7 2 2 6" xfId="503" xr:uid="{405C9CC2-5AF4-4EB0-9FD9-1B5F5F73BC72}"/>
    <cellStyle name="Millares 7 2 3" xfId="570" xr:uid="{1779B364-E02E-4387-A88C-A56324854B6E}"/>
    <cellStyle name="Millares 7 2 3 2" xfId="1117" xr:uid="{A1715977-4473-434E-93B9-D0FDF4894CC2}"/>
    <cellStyle name="Millares 7 2 3 2 2" xfId="2148" xr:uid="{FA02EB21-FB61-4D4D-8736-6CD5D02C1D4A}"/>
    <cellStyle name="Millares 7 2 3 3" xfId="1633" xr:uid="{E73F9BE4-E464-439F-884D-74FC889F99BA}"/>
    <cellStyle name="Millares 7 2 4" xfId="721" xr:uid="{B4442CC9-C617-456E-A3FC-482896A3D4AE}"/>
    <cellStyle name="Millares 7 2 4 2" xfId="1248" xr:uid="{3FD92AB0-48F8-4844-AECC-E7A7FDDC84B0}"/>
    <cellStyle name="Millares 7 2 4 2 2" xfId="2278" xr:uid="{52787F04-3896-4FAE-AB2A-3A81FFB0E8E9}"/>
    <cellStyle name="Millares 7 2 4 3" xfId="1763" xr:uid="{F52C43A5-006C-4DD5-BBA8-D10A08CA2CD0}"/>
    <cellStyle name="Millares 7 2 5" xfId="1019" xr:uid="{46AFBA02-6B13-412E-B1A0-5F962646374D}"/>
    <cellStyle name="Millares 7 2 5 2" xfId="2050" xr:uid="{47247AEE-6D4F-4289-9797-2CC46D2EB7A8}"/>
    <cellStyle name="Millares 7 2 6" xfId="1535" xr:uid="{6CFAD17E-C9FF-4BDB-BE03-92D8A5FFCFF7}"/>
    <cellStyle name="Millares 7 2 7" xfId="472" xr:uid="{F595A43B-E1DB-4A80-934E-A5B4F43C402D}"/>
    <cellStyle name="Millares 7 3" xfId="386" xr:uid="{00000000-0005-0000-0000-0000F2000000}"/>
    <cellStyle name="Millares 7 3 2" xfId="586" xr:uid="{3765FE9E-2D17-4D5D-9BDB-52B8E892E2B1}"/>
    <cellStyle name="Millares 7 3 2 2" xfId="1133" xr:uid="{A2C2A449-7BF8-4801-A2FC-E1504271C28D}"/>
    <cellStyle name="Millares 7 3 2 2 2" xfId="2164" xr:uid="{5EA0B263-5AFD-4774-BA2C-4558A16F77EB}"/>
    <cellStyle name="Millares 7 3 2 3" xfId="1649" xr:uid="{C81C0FB1-0717-4BB0-B3D5-4997A61D4A9C}"/>
    <cellStyle name="Millares 7 3 3" xfId="847" xr:uid="{A656BD48-5480-4A69-BF5E-378E4AA83C17}"/>
    <cellStyle name="Millares 7 3 3 2" xfId="1365" xr:uid="{0D2F0264-2EFA-4D0E-87D2-073B725F1F88}"/>
    <cellStyle name="Millares 7 3 3 2 2" xfId="2395" xr:uid="{2E5FB9EF-5B3C-4ACB-A48E-DB1F2A7615D3}"/>
    <cellStyle name="Millares 7 3 3 3" xfId="1880" xr:uid="{0B875762-BF04-415C-814C-655F30543DC6}"/>
    <cellStyle name="Millares 7 3 4" xfId="1035" xr:uid="{FAA2EA25-83F4-41EB-B77C-980383A35706}"/>
    <cellStyle name="Millares 7 3 4 2" xfId="2066" xr:uid="{5A9DFD9C-0F44-4DB8-A0A9-68F20CF8B6B8}"/>
    <cellStyle name="Millares 7 3 5" xfId="1551" xr:uid="{79A1684E-BBEC-40F1-B1E0-E073B6438918}"/>
    <cellStyle name="Millares 7 3 6" xfId="488" xr:uid="{5B2C33EE-FB65-4214-AA06-7B340BE8CD41}"/>
    <cellStyle name="Millares 7 4" xfId="526" xr:uid="{F27D22B1-FDBF-47B0-A504-89039E5220B0}"/>
    <cellStyle name="Millares 7 4 2" xfId="1073" xr:uid="{F8E25D8E-0BBA-448F-ADA2-53C699BF0131}"/>
    <cellStyle name="Millares 7 4 2 2" xfId="2104" xr:uid="{AFFAC93C-81A2-46A8-8BB8-6EF21BE40466}"/>
    <cellStyle name="Millares 7 4 3" xfId="1589" xr:uid="{B547E5AC-AFA3-4D74-B621-054237CB3A6B}"/>
    <cellStyle name="Millares 7 5" xfId="662" xr:uid="{29580F17-6706-436C-90AC-D4F6F264A427}"/>
    <cellStyle name="Millares 7 5 2" xfId="1189" xr:uid="{EB49485C-339A-4B24-9DC6-5544BC9947DA}"/>
    <cellStyle name="Millares 7 5 2 2" xfId="2219" xr:uid="{4C449354-796A-4F05-88AC-05F3F305E9B9}"/>
    <cellStyle name="Millares 7 5 3" xfId="1704" xr:uid="{87274330-655F-4E0F-9ED9-63AD1C5E96E1}"/>
    <cellStyle name="Millares 7 6" xfId="1003" xr:uid="{D18C167F-4657-49AD-ACC0-9B4CAF49DC13}"/>
    <cellStyle name="Millares 7 6 2" xfId="2034" xr:uid="{40E5922E-4BF2-44ED-ACAB-A40A218A8238}"/>
    <cellStyle name="Millares 7 7" xfId="1519" xr:uid="{76C7EAD5-EC6D-4DA6-8C31-92631956A0D8}"/>
    <cellStyle name="Millares 7 8" xfId="428" xr:uid="{4E2303CF-3172-426C-BDFF-F9F76DF23F2D}"/>
    <cellStyle name="Millares 8" xfId="304" xr:uid="{00000000-0005-0000-0000-0000F3000000}"/>
    <cellStyle name="Millares 8 2" xfId="540" xr:uid="{D783AB80-F6F4-4D28-8722-EDA712E065F8}"/>
    <cellStyle name="Millares 8 2 2" xfId="876" xr:uid="{9BE572C3-A908-43EE-BCAB-680A6C243AFD}"/>
    <cellStyle name="Millares 8 2 2 2" xfId="1394" xr:uid="{6FAB70D4-64F3-434D-A019-C77326F16F3B}"/>
    <cellStyle name="Millares 8 2 2 2 2" xfId="2424" xr:uid="{5C123383-570A-4977-84A8-DA9A28B6C711}"/>
    <cellStyle name="Millares 8 2 2 3" xfId="1909" xr:uid="{69FCC77E-73BD-4302-BEFE-BE575456038B}"/>
    <cellStyle name="Millares 8 2 3" xfId="1087" xr:uid="{0454F3BB-58BE-4562-8CAE-5179473A765B}"/>
    <cellStyle name="Millares 8 2 3 2" xfId="2118" xr:uid="{0388D1F0-E11A-47AC-B658-A9707B14FB2B}"/>
    <cellStyle name="Millares 8 2 4" xfId="1603" xr:uid="{2B1EA37B-70B0-4BD4-A09C-DB664B01665F}"/>
    <cellStyle name="Millares 8 3" xfId="691" xr:uid="{5166A475-3CEE-4807-9858-06E27FE83AC8}"/>
    <cellStyle name="Millares 8 3 2" xfId="1218" xr:uid="{47EE72FF-23E6-436E-9CF7-64E1A264457E}"/>
    <cellStyle name="Millares 8 3 2 2" xfId="2248" xr:uid="{769CBCB9-9197-46BB-9052-02501D92F8DB}"/>
    <cellStyle name="Millares 8 3 3" xfId="1733" xr:uid="{9D184595-D46A-46EA-ABA8-2FD6D0683BE7}"/>
    <cellStyle name="Millares 8 4" xfId="442" xr:uid="{8303B02B-02FA-4A82-8CC2-CB146247C414}"/>
    <cellStyle name="Millares 9" xfId="412" xr:uid="{00000000-0005-0000-0000-0000F4000000}"/>
    <cellStyle name="Millares 9 2" xfId="612" xr:uid="{77B12C07-1567-43C1-9FE6-5BDE62377AA3}"/>
    <cellStyle name="Millares 9 2 2" xfId="881" xr:uid="{241EEEC9-4469-4D8E-8D4A-B6D4423D5FBF}"/>
    <cellStyle name="Millares 9 2 2 2" xfId="1399" xr:uid="{06E65963-9EC0-4C3A-AB05-73DE198CD2E6}"/>
    <cellStyle name="Millares 9 2 2 2 2" xfId="2429" xr:uid="{FB75DE72-47F4-49AC-945D-EDA7A7CC2C95}"/>
    <cellStyle name="Millares 9 2 2 3" xfId="1914" xr:uid="{C766FDD0-9C13-4816-8321-63DD49308391}"/>
    <cellStyle name="Millares 9 2 3" xfId="1159" xr:uid="{54A2ADF1-EDE9-48D5-B3E6-0A1F8C6BEB63}"/>
    <cellStyle name="Millares 9 2 3 2" xfId="2190" xr:uid="{DA9DBBED-F458-4CDB-ACF3-57F8D75C4C67}"/>
    <cellStyle name="Millares 9 2 4" xfId="1675" xr:uid="{55E3FFCA-9197-414E-99C5-F602D0D7BAA6}"/>
    <cellStyle name="Millares 9 3" xfId="696" xr:uid="{61DF6A77-6EE1-44BE-B6D9-ED9560FBAC92}"/>
    <cellStyle name="Millares 9 3 2" xfId="1223" xr:uid="{1A0E6148-8A42-4658-B3F3-8ADD795B889D}"/>
    <cellStyle name="Millares 9 3 2 2" xfId="2253" xr:uid="{05C1AEF0-9DBC-48CD-89C0-CCE5EB689901}"/>
    <cellStyle name="Millares 9 3 3" xfId="1738" xr:uid="{9E64FD83-6FD7-47ED-987C-DE5BEF0AEB2A}"/>
    <cellStyle name="Millares 9 4" xfId="1061" xr:uid="{612015E6-4414-4D63-92AB-2CBB371AFACB}"/>
    <cellStyle name="Millares 9 4 2" xfId="2092" xr:uid="{CE1E0149-F347-4F90-9862-C2BD63FD1832}"/>
    <cellStyle name="Millares 9 5" xfId="1577" xr:uid="{AA26A0AB-24E5-41FD-A881-6D03E0B7733A}"/>
    <cellStyle name="Millares 9 6" xfId="514" xr:uid="{D84395A7-9098-4C0F-BF45-3861E5768855}"/>
    <cellStyle name="Moneda [0] 2" xfId="784" xr:uid="{15596F50-2B20-4F50-A92E-FB1859EC28E5}"/>
    <cellStyle name="Moneda [0] 2 2" xfId="968" xr:uid="{C2E1C844-30FF-448A-A2BE-6393EA5CC6CC}"/>
    <cellStyle name="Moneda [0] 2 2 2" xfId="1486" xr:uid="{40F40F58-EBDB-462F-A829-BE7A6962898D}"/>
    <cellStyle name="Moneda [0] 2 2 2 2" xfId="2516" xr:uid="{47708C01-D8E2-4678-9CFA-0F1E9B8F964E}"/>
    <cellStyle name="Moneda [0] 2 2 3" xfId="2001" xr:uid="{ADF068A7-DF57-487F-B631-A3E0AB26F8B2}"/>
    <cellStyle name="Moneda [0] 2 3" xfId="1310" xr:uid="{3F450FDC-C563-40EE-87D9-CEB2E1A31448}"/>
    <cellStyle name="Moneda [0] 2 3 2" xfId="2340" xr:uid="{CF457664-05CF-43E4-9DFB-9512468820E9}"/>
    <cellStyle name="Moneda [0] 2 4" xfId="1825" xr:uid="{E38C4DEE-7DAD-43AF-B209-54C2CFE69278}"/>
    <cellStyle name="Moneda 2" xfId="318" xr:uid="{00000000-0005-0000-0000-0000F5000000}"/>
    <cellStyle name="Moneda 2 2" xfId="554" xr:uid="{79F4DC94-7C42-4E8C-AAF4-9CEE4B11E79E}"/>
    <cellStyle name="Moneda 2 2 2" xfId="682" xr:uid="{C48F44AB-167F-4731-B8FB-FDFDF6D84623}"/>
    <cellStyle name="Moneda 2 2 2 2" xfId="741" xr:uid="{9C76595B-1D7C-461A-A962-8A278E7E9B95}"/>
    <cellStyle name="Moneda 2 2 2 2 2" xfId="926" xr:uid="{A033FE13-4383-47D2-B02E-C787377EB431}"/>
    <cellStyle name="Moneda 2 2 2 2 2 2" xfId="1444" xr:uid="{06B04E88-50B1-4D0F-B0CE-A154FA8E4613}"/>
    <cellStyle name="Moneda 2 2 2 2 2 2 2" xfId="2474" xr:uid="{C3F46EA0-2455-4A67-8A71-FF1B72029148}"/>
    <cellStyle name="Moneda 2 2 2 2 2 3" xfId="1959" xr:uid="{D61E5B52-BA9D-4BA4-839A-4D3A011958E9}"/>
    <cellStyle name="Moneda 2 2 2 2 3" xfId="1268" xr:uid="{B3AF06B9-1663-46E1-A993-1691777FC248}"/>
    <cellStyle name="Moneda 2 2 2 2 3 2" xfId="2298" xr:uid="{88D2FB6B-8995-4635-9D4E-5409D46A094D}"/>
    <cellStyle name="Moneda 2 2 2 2 4" xfId="1783" xr:uid="{556AE000-BBC4-4648-9CE3-39764D3D7353}"/>
    <cellStyle name="Moneda 2 2 2 3" xfId="805" xr:uid="{461C1ACB-435E-4FD1-B4B3-42E7370FE5D0}"/>
    <cellStyle name="Moneda 2 2 2 3 2" xfId="985" xr:uid="{C20C451B-139C-407A-A965-4591C77985CB}"/>
    <cellStyle name="Moneda 2 2 2 3 2 2" xfId="1502" xr:uid="{4A5207FF-7989-468B-A2E2-B71E54EA9BFB}"/>
    <cellStyle name="Moneda 2 2 2 3 2 2 2" xfId="2532" xr:uid="{9BCD1410-08F6-4CEB-8745-5199E52B01B9}"/>
    <cellStyle name="Moneda 2 2 2 3 2 3" xfId="2017" xr:uid="{F815E69D-5DAD-485F-A8B4-2367FA334C3E}"/>
    <cellStyle name="Moneda 2 2 2 3 3" xfId="1326" xr:uid="{6098A513-3036-4BD7-8890-0188F8FB95D6}"/>
    <cellStyle name="Moneda 2 2 2 3 3 2" xfId="2356" xr:uid="{E6C26CCA-B4E0-4CFB-8D3F-AB5237D2F865}"/>
    <cellStyle name="Moneda 2 2 2 3 4" xfId="1841" xr:uid="{1FF9D034-7F5D-45D9-A1C3-6167F85779F0}"/>
    <cellStyle name="Moneda 2 2 2 4" xfId="867" xr:uid="{75E9C5B1-F7BD-4117-B792-47B3761AC79D}"/>
    <cellStyle name="Moneda 2 2 2 4 2" xfId="1385" xr:uid="{79A4FB87-A1BF-45B8-B46A-5D4999B7298F}"/>
    <cellStyle name="Moneda 2 2 2 4 2 2" xfId="2415" xr:uid="{F0760D8F-D387-4C6A-A258-E2D5E54F8F62}"/>
    <cellStyle name="Moneda 2 2 2 4 3" xfId="1900" xr:uid="{31353543-14AB-4145-9353-8BC06B0F9008}"/>
    <cellStyle name="Moneda 2 2 2 5" xfId="1209" xr:uid="{9C7AEA28-EDF7-4CC6-A4E7-575BF17FA21D}"/>
    <cellStyle name="Moneda 2 2 2 5 2" xfId="2239" xr:uid="{CCD4CAAF-9086-4AF9-A289-8FDC80EEA8A1}"/>
    <cellStyle name="Moneda 2 2 2 6" xfId="1724" xr:uid="{9E0F4F3B-8B3B-4997-8C34-F21807317526}"/>
    <cellStyle name="Moneda 2 2 3" xfId="712" xr:uid="{4AA6C871-54B8-4393-B15F-FD06A5C9F45B}"/>
    <cellStyle name="Moneda 2 2 3 2" xfId="897" xr:uid="{98C67A8E-9848-4298-8BDF-1FEF269B5AC9}"/>
    <cellStyle name="Moneda 2 2 3 2 2" xfId="1415" xr:uid="{60022425-9A3A-4D30-8072-7B65D7054E9D}"/>
    <cellStyle name="Moneda 2 2 3 2 2 2" xfId="2445" xr:uid="{9BF1367D-BF9C-492F-BDE7-9674C013EE23}"/>
    <cellStyle name="Moneda 2 2 3 2 3" xfId="1930" xr:uid="{EAE43822-6298-4C4B-A1E6-783FC0E01259}"/>
    <cellStyle name="Moneda 2 2 3 3" xfId="1239" xr:uid="{9A4F2115-16EA-4286-BC08-5AB79B069BFE}"/>
    <cellStyle name="Moneda 2 2 3 3 2" xfId="2269" xr:uid="{FF26E0EC-A299-4D6D-9388-6CA7DEC88518}"/>
    <cellStyle name="Moneda 2 2 3 4" xfId="1754" xr:uid="{DB5F2286-08DE-4659-96AA-D62FC3A86D27}"/>
    <cellStyle name="Moneda 2 2 4" xfId="770" xr:uid="{314EB411-A307-4544-BCC0-4BCFB0BB9949}"/>
    <cellStyle name="Moneda 2 2 4 2" xfId="955" xr:uid="{3A65A189-DCAC-4EB0-990E-54FEC1B9E115}"/>
    <cellStyle name="Moneda 2 2 4 2 2" xfId="1473" xr:uid="{74B7FB8E-FE43-45C7-8E7C-7615011E3172}"/>
    <cellStyle name="Moneda 2 2 4 2 2 2" xfId="2503" xr:uid="{DE40D268-7E61-4486-B05E-029BCE7F60A9}"/>
    <cellStyle name="Moneda 2 2 4 2 3" xfId="1988" xr:uid="{1124A7AF-FCC4-4DA2-AAC2-DE7EBECFDB34}"/>
    <cellStyle name="Moneda 2 2 4 3" xfId="1297" xr:uid="{6521CAE1-D4E4-4299-9B49-A91E9CCBB2A5}"/>
    <cellStyle name="Moneda 2 2 4 3 2" xfId="2327" xr:uid="{BE810D55-A433-4203-9AFA-9C098734F3AE}"/>
    <cellStyle name="Moneda 2 2 4 4" xfId="1812" xr:uid="{7264AF48-0ECD-4A43-AD5D-B09278826BFA}"/>
    <cellStyle name="Moneda 2 2 5" xfId="838" xr:uid="{44786DFB-E746-4132-B57A-50654486ABA4}"/>
    <cellStyle name="Moneda 2 2 5 2" xfId="1356" xr:uid="{7517D72D-CD24-43DD-A155-E1DBC1EA25A1}"/>
    <cellStyle name="Moneda 2 2 5 2 2" xfId="2386" xr:uid="{86BC327C-2F49-4E33-BD29-868905EAB6DC}"/>
    <cellStyle name="Moneda 2 2 5 3" xfId="1871" xr:uid="{CD151896-E37D-4CA2-9633-69D9C77D6B6C}"/>
    <cellStyle name="Moneda 2 2 6" xfId="649" xr:uid="{AFFDD43E-C929-4EEC-B4A3-81A417F540DC}"/>
    <cellStyle name="Moneda 2 2 6 2" xfId="1180" xr:uid="{55E1EDEA-35FF-43BD-8ED6-DFC0E8023B8A}"/>
    <cellStyle name="Moneda 2 2 6 2 2" xfId="2210" xr:uid="{0DE96562-20D2-4E15-8CF6-E0D4181CAC36}"/>
    <cellStyle name="Moneda 2 2 6 3" xfId="1695" xr:uid="{A997178A-AC0F-4A8B-8B4C-3A13FF2DBAA4}"/>
    <cellStyle name="Moneda 2 2 7" xfId="1101" xr:uid="{B8F8F6F3-CEFF-49FA-BAD4-E4E5D28DE4B4}"/>
    <cellStyle name="Moneda 2 2 7 2" xfId="2132" xr:uid="{71A378FF-1F9A-4B0C-9977-BA9381AF3889}"/>
    <cellStyle name="Moneda 2 2 8" xfId="1617" xr:uid="{0F101D22-D008-4DE2-9C07-AB911ACD9EBC}"/>
    <cellStyle name="Moneda 2 3" xfId="666" xr:uid="{163F7D3B-1520-4590-8881-80F41E2FD111}"/>
    <cellStyle name="Moneda 2 3 2" xfId="725" xr:uid="{6172FCEF-C079-47B3-A345-4342940D1FE8}"/>
    <cellStyle name="Moneda 2 3 2 2" xfId="910" xr:uid="{BDF44E81-BC83-484B-AC82-F23B4360E478}"/>
    <cellStyle name="Moneda 2 3 2 2 2" xfId="1428" xr:uid="{384E5902-C83C-4687-B8E4-C3E51F0D7AAB}"/>
    <cellStyle name="Moneda 2 3 2 2 2 2" xfId="2458" xr:uid="{73E6B75E-BBD9-4E53-BA8E-6D43DE453DE0}"/>
    <cellStyle name="Moneda 2 3 2 2 3" xfId="1943" xr:uid="{55E83EF8-F5CF-47DB-82F6-A4695A633B78}"/>
    <cellStyle name="Moneda 2 3 2 3" xfId="1252" xr:uid="{C418DEDB-5732-483D-8AA9-9DD5D6192481}"/>
    <cellStyle name="Moneda 2 3 2 3 2" xfId="2282" xr:uid="{1B185269-7443-41D6-AE14-2EE300D9705B}"/>
    <cellStyle name="Moneda 2 3 2 4" xfId="1767" xr:uid="{2C6A5470-E5E6-480B-B093-4B4420EC0398}"/>
    <cellStyle name="Moneda 2 3 3" xfId="794" xr:uid="{F7586E10-7CF4-4295-90B4-D6CB5ED92557}"/>
    <cellStyle name="Moneda 2 3 3 2" xfId="974" xr:uid="{0D815D6E-4620-4099-9770-6458475ADF6E}"/>
    <cellStyle name="Moneda 2 3 3 2 2" xfId="1491" xr:uid="{6AB62154-429D-4AA5-8775-CDA11105DB7A}"/>
    <cellStyle name="Moneda 2 3 3 2 2 2" xfId="2521" xr:uid="{A855CFEE-0FD4-4604-A2C1-65B79A8093FC}"/>
    <cellStyle name="Moneda 2 3 3 2 3" xfId="2006" xr:uid="{3551028E-3EFF-4B05-B9ED-98827C1426CE}"/>
    <cellStyle name="Moneda 2 3 3 3" xfId="1315" xr:uid="{C6E7A847-EFA7-41DE-A7E5-86E3D44745D0}"/>
    <cellStyle name="Moneda 2 3 3 3 2" xfId="2345" xr:uid="{06737BB5-14DA-460F-9BEC-F77E4BEA3180}"/>
    <cellStyle name="Moneda 2 3 3 4" xfId="1830" xr:uid="{C044F721-5E02-4520-91CB-5D580FE7AAA7}"/>
    <cellStyle name="Moneda 2 3 4" xfId="851" xr:uid="{87E4A11A-60DF-43FE-907D-F2AFEB68FB29}"/>
    <cellStyle name="Moneda 2 3 4 2" xfId="1369" xr:uid="{FADEF9E2-5F09-4F58-92F1-31BE35FC3C18}"/>
    <cellStyle name="Moneda 2 3 4 2 2" xfId="2399" xr:uid="{ABE4FBF5-4C1D-4071-B799-ACB073A7E98F}"/>
    <cellStyle name="Moneda 2 3 4 3" xfId="1884" xr:uid="{F6B89755-F30A-4F3A-BE91-D1217046156A}"/>
    <cellStyle name="Moneda 2 3 5" xfId="1193" xr:uid="{ABE8E332-0C92-409E-98E9-45305643125F}"/>
    <cellStyle name="Moneda 2 3 5 2" xfId="2223" xr:uid="{57071E31-BCA1-4008-ACDB-98281C827135}"/>
    <cellStyle name="Moneda 2 3 6" xfId="1708" xr:uid="{C2115C9E-9C76-4A65-B17D-59597F0307D0}"/>
    <cellStyle name="Moneda 2 4" xfId="695" xr:uid="{97A7CED4-6608-4012-A064-F045671422BB}"/>
    <cellStyle name="Moneda 2 4 2" xfId="880" xr:uid="{B6F2B09C-8EEA-4471-B18F-813F4E8CECFD}"/>
    <cellStyle name="Moneda 2 4 2 2" xfId="1398" xr:uid="{15F781F8-A354-446B-914D-600F5BA5A710}"/>
    <cellStyle name="Moneda 2 4 2 2 2" xfId="2428" xr:uid="{AA0DF4A6-5B8F-4582-9E4E-4226B44F3DD4}"/>
    <cellStyle name="Moneda 2 4 2 3" xfId="1913" xr:uid="{A452B5E4-E514-4533-910E-A78D91BC78E2}"/>
    <cellStyle name="Moneda 2 4 3" xfId="1222" xr:uid="{A88CB5CB-D397-4192-8745-0C01B4C0B9B0}"/>
    <cellStyle name="Moneda 2 4 3 2" xfId="2252" xr:uid="{6070CBE4-7CE2-41B3-A98E-BA227EE4E255}"/>
    <cellStyle name="Moneda 2 4 4" xfId="1737" xr:uid="{28D36B32-64A8-4639-BC80-EE77726C0CFB}"/>
    <cellStyle name="Moneda 2 5" xfId="754" xr:uid="{AB96647C-3D0B-49B3-B972-4119441BD0C1}"/>
    <cellStyle name="Moneda 2 5 2" xfId="939" xr:uid="{B55DDD25-8B24-43E6-B8D7-468E32C1B41C}"/>
    <cellStyle name="Moneda 2 5 2 2" xfId="1457" xr:uid="{24EAE1E2-6FF3-4B37-9B39-1F8C011F15D7}"/>
    <cellStyle name="Moneda 2 5 2 2 2" xfId="2487" xr:uid="{7C4C1529-06C7-42FB-84BA-C0949AB2E3ED}"/>
    <cellStyle name="Moneda 2 5 2 3" xfId="1972" xr:uid="{2D27A042-9558-4AEB-9F66-840BB6373530}"/>
    <cellStyle name="Moneda 2 5 3" xfId="1281" xr:uid="{3E2097A5-D0F9-45A2-BD63-E5BBA1063095}"/>
    <cellStyle name="Moneda 2 5 3 2" xfId="2311" xr:uid="{5311320F-26FC-427E-A4A4-A8AA6C14D944}"/>
    <cellStyle name="Moneda 2 5 4" xfId="1796" xr:uid="{3EB1B39E-2C0F-42B6-BFE7-BFAEB488996D}"/>
    <cellStyle name="Moneda 2 6" xfId="822" xr:uid="{D0814F86-47F2-41F4-9A39-99E5AD400256}"/>
    <cellStyle name="Moneda 2 6 2" xfId="1340" xr:uid="{995E4EB1-E4E7-425C-8310-C2461B3BDE1C}"/>
    <cellStyle name="Moneda 2 6 2 2" xfId="2370" xr:uid="{CB56558A-5903-47A1-A9E7-651FEBA8C43C}"/>
    <cellStyle name="Moneda 2 6 3" xfId="1855" xr:uid="{31436446-176C-428B-8D87-DCCD02E63FCC}"/>
    <cellStyle name="Moneda 2 7" xfId="620" xr:uid="{6853DD1D-9136-4A5C-8B21-E36DC4CFC27B}"/>
    <cellStyle name="Moneda 2 7 2" xfId="1164" xr:uid="{2FDB6A51-4463-416B-AE69-0A91224E825A}"/>
    <cellStyle name="Moneda 2 7 2 2" xfId="2194" xr:uid="{191E6CC6-884B-4D48-9DE5-0D1863964052}"/>
    <cellStyle name="Moneda 2 7 3" xfId="1679" xr:uid="{58E35BEB-CFF9-453B-B371-D860344E5D0D}"/>
    <cellStyle name="Moneda 2 8" xfId="456" xr:uid="{F3094BC1-AB26-416B-8193-D8D071168D23}"/>
    <cellStyle name="Moneda 3" xfId="348" xr:uid="{00000000-0005-0000-0000-0000F6000000}"/>
    <cellStyle name="Moneda 3 2" xfId="562" xr:uid="{000834E4-68F9-4911-9A1B-CCFCE271E1D7}"/>
    <cellStyle name="Moneda 3 2 2" xfId="686" xr:uid="{F6F19C69-FA39-458B-AC7A-460D2DE74B8D}"/>
    <cellStyle name="Moneda 3 2 2 2" xfId="745" xr:uid="{2F0899B3-8708-4B18-8777-6061458F1E5C}"/>
    <cellStyle name="Moneda 3 2 2 2 2" xfId="930" xr:uid="{0D59EE5F-AE1C-4A9C-A4AE-DF347DC3D4BA}"/>
    <cellStyle name="Moneda 3 2 2 2 2 2" xfId="1448" xr:uid="{83D0E46D-E904-4498-BE12-B3AA4C5082A6}"/>
    <cellStyle name="Moneda 3 2 2 2 2 2 2" xfId="2478" xr:uid="{C3ED171D-E831-4EFF-949D-22938F738F0C}"/>
    <cellStyle name="Moneda 3 2 2 2 2 3" xfId="1963" xr:uid="{16B09858-5064-4F92-A761-48C2008A9665}"/>
    <cellStyle name="Moneda 3 2 2 2 3" xfId="1272" xr:uid="{D7A7E5BC-2849-4CA1-A3F8-C8819FEDED9A}"/>
    <cellStyle name="Moneda 3 2 2 2 3 2" xfId="2302" xr:uid="{18BA255E-2A02-4C94-BE57-4E426A4D3AC7}"/>
    <cellStyle name="Moneda 3 2 2 2 4" xfId="1787" xr:uid="{6B3AD046-7A21-43E0-AA47-AB64E8501183}"/>
    <cellStyle name="Moneda 3 2 2 3" xfId="809" xr:uid="{38CFC75F-D2B7-4857-8976-5DB1CA2A1AD4}"/>
    <cellStyle name="Moneda 3 2 2 3 2" xfId="989" xr:uid="{A6C9846C-269E-4621-A3FA-E6B3D0267E74}"/>
    <cellStyle name="Moneda 3 2 2 3 2 2" xfId="1506" xr:uid="{1B76FD49-ACC3-41F7-9DC2-A6FD6C0D545A}"/>
    <cellStyle name="Moneda 3 2 2 3 2 2 2" xfId="2536" xr:uid="{4FA621F1-C30F-40DE-914B-36EEE2A5EC3E}"/>
    <cellStyle name="Moneda 3 2 2 3 2 3" xfId="2021" xr:uid="{DC9E7913-059E-48C9-82D6-D168D69AC3E9}"/>
    <cellStyle name="Moneda 3 2 2 3 3" xfId="1330" xr:uid="{5A10BC96-4912-4169-9548-40B9D1F93700}"/>
    <cellStyle name="Moneda 3 2 2 3 3 2" xfId="2360" xr:uid="{EBAEF39C-4A3F-49E1-93B0-E718388F27F1}"/>
    <cellStyle name="Moneda 3 2 2 3 4" xfId="1845" xr:uid="{7FDD9145-9982-48D7-ADBF-2A8B288A8B24}"/>
    <cellStyle name="Moneda 3 2 2 4" xfId="871" xr:uid="{DDCDA92D-EE5A-4BEC-B73A-AD272179E02D}"/>
    <cellStyle name="Moneda 3 2 2 4 2" xfId="1389" xr:uid="{D30057E2-DFAD-423F-A321-9895A9FEC4B2}"/>
    <cellStyle name="Moneda 3 2 2 4 2 2" xfId="2419" xr:uid="{B41743C2-92A8-44F8-9B52-1DE86B323E7E}"/>
    <cellStyle name="Moneda 3 2 2 4 3" xfId="1904" xr:uid="{20E4E093-6CF0-4604-A675-A9AAA5ACBB68}"/>
    <cellStyle name="Moneda 3 2 2 5" xfId="1213" xr:uid="{F515359A-3CFA-4D9F-8B3B-4FFDEDFB5B59}"/>
    <cellStyle name="Moneda 3 2 2 5 2" xfId="2243" xr:uid="{0FCA0170-71F4-48AE-8311-6648353B5E49}"/>
    <cellStyle name="Moneda 3 2 2 6" xfId="1728" xr:uid="{6194C0B0-3BF3-43E8-9A9D-6B40C2C0C166}"/>
    <cellStyle name="Moneda 3 2 3" xfId="716" xr:uid="{0CBD20A9-4826-47BB-B135-D7044BE779D4}"/>
    <cellStyle name="Moneda 3 2 3 2" xfId="901" xr:uid="{3F0B7E02-86F6-47BE-87E4-569C8F3B2112}"/>
    <cellStyle name="Moneda 3 2 3 2 2" xfId="1419" xr:uid="{0844E517-E872-4423-B044-5338AB3A4590}"/>
    <cellStyle name="Moneda 3 2 3 2 2 2" xfId="2449" xr:uid="{FF461934-F3AE-4600-A947-A8393E81DAC4}"/>
    <cellStyle name="Moneda 3 2 3 2 3" xfId="1934" xr:uid="{C3837C17-75F1-4837-95C0-BABD791049F2}"/>
    <cellStyle name="Moneda 3 2 3 3" xfId="1243" xr:uid="{41C8387C-84D4-4678-A32C-03034695FB8D}"/>
    <cellStyle name="Moneda 3 2 3 3 2" xfId="2273" xr:uid="{3576B476-6D03-4FC2-AEE2-AAA7C6921721}"/>
    <cellStyle name="Moneda 3 2 3 4" xfId="1758" xr:uid="{C4F4D64D-8C3B-4A59-87C3-7F86ED80D6CE}"/>
    <cellStyle name="Moneda 3 2 4" xfId="774" xr:uid="{7E878A18-7A74-425D-9BD4-23F11AD1780F}"/>
    <cellStyle name="Moneda 3 2 4 2" xfId="959" xr:uid="{00EC2A20-9556-469D-9D85-69FAAA2B1C21}"/>
    <cellStyle name="Moneda 3 2 4 2 2" xfId="1477" xr:uid="{9EDCAD81-8442-44E0-80B8-524FC11ECC3C}"/>
    <cellStyle name="Moneda 3 2 4 2 2 2" xfId="2507" xr:uid="{0C2950A3-78AB-41C1-8031-A46AA98DB9CD}"/>
    <cellStyle name="Moneda 3 2 4 2 3" xfId="1992" xr:uid="{4E03CC99-D200-442B-BC85-6EFBE020959D}"/>
    <cellStyle name="Moneda 3 2 4 3" xfId="1301" xr:uid="{3056973B-5190-481B-8820-B20A40EFD438}"/>
    <cellStyle name="Moneda 3 2 4 3 2" xfId="2331" xr:uid="{A09E06E7-9BDB-457D-9188-3C8B70E2639B}"/>
    <cellStyle name="Moneda 3 2 4 4" xfId="1816" xr:uid="{442AA590-136F-4EE5-B5FF-5E7C0D80D829}"/>
    <cellStyle name="Moneda 3 2 5" xfId="842" xr:uid="{1393AC94-F96D-42F7-AFE3-91847C3D1E35}"/>
    <cellStyle name="Moneda 3 2 5 2" xfId="1360" xr:uid="{756A634B-43D1-40FA-BCC0-7F8DA763702A}"/>
    <cellStyle name="Moneda 3 2 5 2 2" xfId="2390" xr:uid="{55199E12-21E8-45EA-8AF5-E960C6D3AA7E}"/>
    <cellStyle name="Moneda 3 2 5 3" xfId="1875" xr:uid="{8B455C74-A02F-4B1D-B5B0-392112ABD34B}"/>
    <cellStyle name="Moneda 3 2 6" xfId="653" xr:uid="{0C0C90DE-0925-4172-8202-D806B58C4209}"/>
    <cellStyle name="Moneda 3 2 6 2" xfId="1184" xr:uid="{62D9CC83-A0C5-426F-B199-AE67FBA820F6}"/>
    <cellStyle name="Moneda 3 2 6 2 2" xfId="2214" xr:uid="{BBFB271A-7D7F-4FC0-A1C5-4227F9B0447B}"/>
    <cellStyle name="Moneda 3 2 6 3" xfId="1699" xr:uid="{A2530BD3-B4B4-45D0-9EF8-79C7C831DC44}"/>
    <cellStyle name="Moneda 3 2 7" xfId="1109" xr:uid="{118B0260-C090-43D3-AAE3-75295451B02D}"/>
    <cellStyle name="Moneda 3 2 7 2" xfId="2140" xr:uid="{8D076C81-702B-4395-8D62-E4E9176DACEC}"/>
    <cellStyle name="Moneda 3 2 8" xfId="1625" xr:uid="{1E77A40A-7479-46FA-988E-E20E45C6F732}"/>
    <cellStyle name="Moneda 3 3" xfId="670" xr:uid="{A9BEEFDC-2845-4E16-A9F9-9F7FCC81463D}"/>
    <cellStyle name="Moneda 3 3 2" xfId="729" xr:uid="{AB18425A-9510-49D0-84BD-BF0BFE045A2A}"/>
    <cellStyle name="Moneda 3 3 2 2" xfId="914" xr:uid="{FE883918-3B58-4152-9E24-3C1E64DA2B3C}"/>
    <cellStyle name="Moneda 3 3 2 2 2" xfId="1432" xr:uid="{7895CA59-AEC8-4894-AD74-BB7CD626B99F}"/>
    <cellStyle name="Moneda 3 3 2 2 2 2" xfId="2462" xr:uid="{ADE86B35-A608-439C-92A5-A937A52CEA6F}"/>
    <cellStyle name="Moneda 3 3 2 2 3" xfId="1947" xr:uid="{BA33075D-EEE2-4A20-A8E8-BF49AA601765}"/>
    <cellStyle name="Moneda 3 3 2 3" xfId="1256" xr:uid="{D334749A-91EB-47EB-BCB5-B14529C2389D}"/>
    <cellStyle name="Moneda 3 3 2 3 2" xfId="2286" xr:uid="{9894F85A-F614-4D32-A69A-C1CC922C025E}"/>
    <cellStyle name="Moneda 3 3 2 4" xfId="1771" xr:uid="{B099F478-29B0-4A1E-A75C-1D64CA088C93}"/>
    <cellStyle name="Moneda 3 3 3" xfId="798" xr:uid="{1EEF6B48-36EE-410A-B438-91B99767B94A}"/>
    <cellStyle name="Moneda 3 3 3 2" xfId="978" xr:uid="{BFD8FA47-5F4B-4337-BC8B-4BE78A00C8B9}"/>
    <cellStyle name="Moneda 3 3 3 2 2" xfId="1495" xr:uid="{51568021-03AB-445E-8948-8A94EC73EBB1}"/>
    <cellStyle name="Moneda 3 3 3 2 2 2" xfId="2525" xr:uid="{03E37764-1BA8-4696-8993-50847F237FB9}"/>
    <cellStyle name="Moneda 3 3 3 2 3" xfId="2010" xr:uid="{99C5FA38-5A6A-41A6-8E65-C5F2543A1B16}"/>
    <cellStyle name="Moneda 3 3 3 3" xfId="1319" xr:uid="{6F5E92B1-84C1-42D3-891F-473E8396CCF9}"/>
    <cellStyle name="Moneda 3 3 3 3 2" xfId="2349" xr:uid="{2EB982D4-00B1-4977-8D13-B4535827925B}"/>
    <cellStyle name="Moneda 3 3 3 4" xfId="1834" xr:uid="{0352121A-4284-42D3-B04E-CE3B95004490}"/>
    <cellStyle name="Moneda 3 3 4" xfId="855" xr:uid="{E0BD3A31-FF59-4B77-B8CF-203331EEA521}"/>
    <cellStyle name="Moneda 3 3 4 2" xfId="1373" xr:uid="{AB229629-7559-4D84-9A2A-5F58C9091671}"/>
    <cellStyle name="Moneda 3 3 4 2 2" xfId="2403" xr:uid="{FE3FC5EB-FA0A-4DC3-B6E6-B1F9BB075DC4}"/>
    <cellStyle name="Moneda 3 3 4 3" xfId="1888" xr:uid="{91767DAB-234B-4E2B-9B5B-9AAC6C6D5217}"/>
    <cellStyle name="Moneda 3 3 5" xfId="1197" xr:uid="{86DCD628-26E7-43CD-81AE-9853054D66BD}"/>
    <cellStyle name="Moneda 3 3 5 2" xfId="2227" xr:uid="{943BBAF1-27D9-4376-826D-A2E438EA377C}"/>
    <cellStyle name="Moneda 3 3 6" xfId="1712" xr:uid="{B195DFDF-E0FC-4AD1-9757-A6C0DC637F20}"/>
    <cellStyle name="Moneda 3 4" xfId="700" xr:uid="{0BEB21A8-06EA-4CA0-964A-E9B8D79A880A}"/>
    <cellStyle name="Moneda 3 4 2" xfId="885" xr:uid="{1C89790F-C058-4809-95CD-F802C3DDD844}"/>
    <cellStyle name="Moneda 3 4 2 2" xfId="1403" xr:uid="{553D0E45-8EE5-47D0-B7C0-6F9BC5108925}"/>
    <cellStyle name="Moneda 3 4 2 2 2" xfId="2433" xr:uid="{1DF493AE-3827-4D7A-B065-6685384839D6}"/>
    <cellStyle name="Moneda 3 4 2 3" xfId="1918" xr:uid="{52918BD3-D3A9-4E3F-8A2C-0DD398C938D4}"/>
    <cellStyle name="Moneda 3 4 3" xfId="1227" xr:uid="{35F82BEF-5C27-4F76-B61A-EA42004174A5}"/>
    <cellStyle name="Moneda 3 4 3 2" xfId="2257" xr:uid="{CCD700C6-41E5-46AE-8849-910DFB708315}"/>
    <cellStyle name="Moneda 3 4 4" xfId="1742" xr:uid="{EC9500FD-0F34-43D9-AEC6-478A18574C47}"/>
    <cellStyle name="Moneda 3 5" xfId="758" xr:uid="{AA4DBFA5-64DA-4ED7-8100-CE0DCB8B1260}"/>
    <cellStyle name="Moneda 3 5 2" xfId="943" xr:uid="{2379FCB1-0C8A-4145-9AE4-BBFFAB3D62D6}"/>
    <cellStyle name="Moneda 3 5 2 2" xfId="1461" xr:uid="{5826111A-E13D-40C2-A2CF-1A2C089795BE}"/>
    <cellStyle name="Moneda 3 5 2 2 2" xfId="2491" xr:uid="{3BF94B55-955D-4F29-B45F-B39463269110}"/>
    <cellStyle name="Moneda 3 5 2 3" xfId="1976" xr:uid="{812A47A2-C5AB-4484-AD6E-23F0626264EF}"/>
    <cellStyle name="Moneda 3 5 3" xfId="1285" xr:uid="{6E43D0F6-1A21-4767-962B-43657552173F}"/>
    <cellStyle name="Moneda 3 5 3 2" xfId="2315" xr:uid="{C4970BF0-38A3-431D-84FA-982B01E75164}"/>
    <cellStyle name="Moneda 3 5 4" xfId="1800" xr:uid="{C4EDA493-EB75-4B70-A4EB-AA30C77F64A7}"/>
    <cellStyle name="Moneda 3 6" xfId="826" xr:uid="{53AA6B65-E50A-46B7-9C7A-5C0EA9A75602}"/>
    <cellStyle name="Moneda 3 6 2" xfId="1344" xr:uid="{4F888252-EEF0-48D0-84E3-0B4C75EA36F9}"/>
    <cellStyle name="Moneda 3 6 2 2" xfId="2374" xr:uid="{53300C7A-0CF6-4996-ACB4-D105BF23C622}"/>
    <cellStyle name="Moneda 3 6 3" xfId="1859" xr:uid="{05F5C926-BABB-4D16-9B26-46BDAD066E82}"/>
    <cellStyle name="Moneda 3 7" xfId="633" xr:uid="{93ECB653-E529-45C9-8BD6-22ADE2EFCFD8}"/>
    <cellStyle name="Moneda 3 7 2" xfId="1168" xr:uid="{7CB4314D-81EB-450E-B786-39A9FBC068BE}"/>
    <cellStyle name="Moneda 3 7 2 2" xfId="2198" xr:uid="{A5B82A18-E956-4699-9319-D78E4C5E349E}"/>
    <cellStyle name="Moneda 3 7 3" xfId="1683" xr:uid="{A7E5EB35-A6F6-4D98-8975-B464ABDB234D}"/>
    <cellStyle name="Moneda 3 8" xfId="464" xr:uid="{867CD60F-5456-4E61-90C5-C1A4E93A5789}"/>
    <cellStyle name="Moneda 4" xfId="657" xr:uid="{8B78C9C3-6D82-4956-A445-AE6E7FA62BB1}"/>
    <cellStyle name="Moneda 5" xfId="781" xr:uid="{0898FF11-BC39-4E8D-A42F-6A2F8BF48485}"/>
    <cellStyle name="Moneda 5 2" xfId="965" xr:uid="{A38BDD93-42A5-4A2F-ABB8-79E2247122AD}"/>
    <cellStyle name="Moneda 5 2 2" xfId="1483" xr:uid="{0C9D203C-14FB-4825-8D7A-ED2B8613F61C}"/>
    <cellStyle name="Moneda 5 2 2 2" xfId="2513" xr:uid="{804278B9-FCA4-48ED-8A2E-AE490041D7CF}"/>
    <cellStyle name="Moneda 5 2 3" xfId="1998" xr:uid="{16499B0E-93C5-4D22-9CEC-51B469CF5DC0}"/>
    <cellStyle name="Moneda 5 3" xfId="1307" xr:uid="{4E172E89-8C52-4D9C-A7CF-B59662351AA2}"/>
    <cellStyle name="Moneda 5 3 2" xfId="2337" xr:uid="{D64B2C49-0B12-4A1D-B7DA-FBB354A604E8}"/>
    <cellStyle name="Moneda 5 4" xfId="1822" xr:uid="{5EB44346-366E-4ABB-A6DB-39F51C8A8A61}"/>
    <cellStyle name="Moneda 6" xfId="785" xr:uid="{24EF2498-BD56-460D-ADEC-C41AABF03147}"/>
    <cellStyle name="Moneda 6 2" xfId="969" xr:uid="{3FC93A80-CAEA-4D68-B787-38555F07E135}"/>
    <cellStyle name="Moneda 6 2 2" xfId="1487" xr:uid="{401FDF6D-6405-46E2-BA3B-E7C2E0373542}"/>
    <cellStyle name="Moneda 6 2 2 2" xfId="2517" xr:uid="{3BFABC1A-733B-482A-9CAE-C27C3239D32C}"/>
    <cellStyle name="Moneda 6 2 3" xfId="2002" xr:uid="{34699210-C6D0-406A-98EC-AAE09C0E6325}"/>
    <cellStyle name="Moneda 6 3" xfId="1311" xr:uid="{0A0948F5-2C43-43DB-991B-2F11ED5622AB}"/>
    <cellStyle name="Moneda 6 3 2" xfId="2341" xr:uid="{9C72987E-1723-4003-8AFC-0DCF7F617D38}"/>
    <cellStyle name="Moneda 6 4" xfId="1826" xr:uid="{FF6FF425-CFC8-48C3-B09D-F3A729C947B2}"/>
    <cellStyle name="Neutral" xfId="165" builtinId="28" customBuiltin="1"/>
    <cellStyle name="Neutral 2" xfId="166" xr:uid="{00000000-0005-0000-0000-0000F8000000}"/>
    <cellStyle name="Neutral 3" xfId="167" xr:uid="{00000000-0005-0000-0000-0000F9000000}"/>
    <cellStyle name="Neutral 4" xfId="168" xr:uid="{00000000-0005-0000-0000-0000FA000000}"/>
    <cellStyle name="Neutral 5" xfId="258" xr:uid="{00000000-0005-0000-0000-0000FB000000}"/>
    <cellStyle name="Normal" xfId="0" builtinId="0"/>
    <cellStyle name="Normal 10" xfId="411" xr:uid="{00000000-0005-0000-0000-0000FD000000}"/>
    <cellStyle name="Normal 10 2" xfId="611" xr:uid="{CDD0A50A-86C9-456F-9895-F7F27ACD3663}"/>
    <cellStyle name="Normal 10 2 2" xfId="622" xr:uid="{9228AFD2-1B6B-463E-B815-6CE85398C3DC}"/>
    <cellStyle name="Normal 10 2 3" xfId="1158" xr:uid="{05989443-646C-43C4-9E84-FDCD810749A9}"/>
    <cellStyle name="Normal 10 2 3 2" xfId="2189" xr:uid="{643F1100-D58C-44F1-B015-C9B1C8085951}"/>
    <cellStyle name="Normal 10 2 4" xfId="1674" xr:uid="{83D3E79B-7778-4777-B139-2F490A074AA2}"/>
    <cellStyle name="Normal 10 3" xfId="621" xr:uid="{09E6E526-82FC-40FF-ADB3-67086C91AC68}"/>
    <cellStyle name="Normal 10 4" xfId="1060" xr:uid="{F572EC37-B4B0-417F-A09C-78FA51B83AEE}"/>
    <cellStyle name="Normal 10 4 2" xfId="2091" xr:uid="{F2CFD5F7-052D-40B8-BA7B-C346C361BDF2}"/>
    <cellStyle name="Normal 10 5" xfId="1576" xr:uid="{125CCC01-0BAD-4E38-812D-3645CD81939F}"/>
    <cellStyle name="Normal 10 6" xfId="513" xr:uid="{7DCF98D5-7B40-4EAF-BE2B-5D7F5A7CF90A}"/>
    <cellStyle name="Normal 11" xfId="413" xr:uid="{00000000-0005-0000-0000-0000FE000000}"/>
    <cellStyle name="Normal 11 2" xfId="656" xr:uid="{E5CA7F7B-EC4E-41E4-9526-D634E483AC1A}"/>
    <cellStyle name="Normal 11 2 2" xfId="689" xr:uid="{52C5F723-7DFB-459C-9D0B-255468542719}"/>
    <cellStyle name="Normal 11 2 2 2" xfId="748" xr:uid="{858174DF-30F0-497F-BBB3-4C116C14514B}"/>
    <cellStyle name="Normal 11 2 2 2 2" xfId="933" xr:uid="{2CF83BCE-144A-4457-9392-A9462593C331}"/>
    <cellStyle name="Normal 11 2 2 2 2 2" xfId="1451" xr:uid="{D151D2B6-A226-4ADD-B86D-CDED094320F3}"/>
    <cellStyle name="Normal 11 2 2 2 2 2 2" xfId="2481" xr:uid="{97AA0EA9-DAAA-41F1-8AEC-6F671753D859}"/>
    <cellStyle name="Normal 11 2 2 2 2 3" xfId="1966" xr:uid="{2FA7043C-C647-4EBB-B1D6-B1134CC4CB90}"/>
    <cellStyle name="Normal 11 2 2 2 3" xfId="1275" xr:uid="{C18D7BF0-CA58-454A-A288-86DB870B0B05}"/>
    <cellStyle name="Normal 11 2 2 2 3 2" xfId="2305" xr:uid="{8C7E89ED-A0EB-4B1F-A524-174267A3B952}"/>
    <cellStyle name="Normal 11 2 2 2 4" xfId="1790" xr:uid="{60467686-74A5-4521-81C1-AC898271C19D}"/>
    <cellStyle name="Normal 11 2 2 3" xfId="812" xr:uid="{1798DF09-0184-478C-BCA6-A27FB959463B}"/>
    <cellStyle name="Normal 11 2 2 3 2" xfId="992" xr:uid="{62D50AE5-4BB9-4F5B-B7B5-4C474FC3034D}"/>
    <cellStyle name="Normal 11 2 2 3 2 2" xfId="1509" xr:uid="{56D07EFB-2F32-496D-B141-8C5055D58290}"/>
    <cellStyle name="Normal 11 2 2 3 2 2 2" xfId="2539" xr:uid="{B61276C5-118D-4396-B926-8AF3A32EDD29}"/>
    <cellStyle name="Normal 11 2 2 3 2 3" xfId="2024" xr:uid="{1A9F033F-B44C-468C-A7FE-88A7475889CB}"/>
    <cellStyle name="Normal 11 2 2 3 3" xfId="1333" xr:uid="{EACEEEE2-8B55-4EEC-8AE7-1BC71C94420B}"/>
    <cellStyle name="Normal 11 2 2 3 3 2" xfId="2363" xr:uid="{E6648C44-872F-4D78-AEBC-ACE9C11FD8B9}"/>
    <cellStyle name="Normal 11 2 2 3 4" xfId="1848" xr:uid="{C14FFF0C-B8C3-4349-A091-D7E36093E4BA}"/>
    <cellStyle name="Normal 11 2 2 4" xfId="874" xr:uid="{E923B8A7-F3D5-4F79-B0FB-5842C7CDE014}"/>
    <cellStyle name="Normal 11 2 2 4 2" xfId="1392" xr:uid="{7FFDE934-0AD5-4CB3-AB95-187932BD9FD3}"/>
    <cellStyle name="Normal 11 2 2 4 2 2" xfId="2422" xr:uid="{69F9288A-0D44-4FD7-BE84-0468CD480FC8}"/>
    <cellStyle name="Normal 11 2 2 4 3" xfId="1907" xr:uid="{9BF562A1-C1DC-43EE-998F-0DFB27539E54}"/>
    <cellStyle name="Normal 11 2 2 5" xfId="1216" xr:uid="{9056B116-6738-4C87-ACC1-607506FE0B7F}"/>
    <cellStyle name="Normal 11 2 2 5 2" xfId="2246" xr:uid="{FF0D4863-D651-446A-853A-9AEC29EE93B9}"/>
    <cellStyle name="Normal 11 2 2 6" xfId="1731" xr:uid="{8ACEC347-C5E1-4BB6-A068-7CC362FD54F4}"/>
    <cellStyle name="Normal 11 2 3" xfId="719" xr:uid="{7310227B-679D-482D-B274-80562FF05E82}"/>
    <cellStyle name="Normal 11 2 3 2" xfId="904" xr:uid="{876EFC70-A641-4A96-B87F-F3A65966E6B2}"/>
    <cellStyle name="Normal 11 2 3 2 2" xfId="1422" xr:uid="{CBDA4F7E-CBBE-437C-AFDF-D3348A566205}"/>
    <cellStyle name="Normal 11 2 3 2 2 2" xfId="2452" xr:uid="{BD7B4145-8B25-4EB7-84BB-8B09D3103E0D}"/>
    <cellStyle name="Normal 11 2 3 2 3" xfId="1937" xr:uid="{1DCE4C4D-80DA-4236-9EE0-73723774AB31}"/>
    <cellStyle name="Normal 11 2 3 3" xfId="1246" xr:uid="{EB7EC206-D000-45AB-9458-DF15C21E424A}"/>
    <cellStyle name="Normal 11 2 3 3 2" xfId="2276" xr:uid="{7E2BE057-1065-480D-97DA-4EBE72924988}"/>
    <cellStyle name="Normal 11 2 3 4" xfId="1761" xr:uid="{D8805BB2-40BA-495F-861D-57259EBEFD86}"/>
    <cellStyle name="Normal 11 2 4" xfId="777" xr:uid="{7477CF9C-7B78-4F96-8785-9B69D674C45D}"/>
    <cellStyle name="Normal 11 2 4 2" xfId="962" xr:uid="{05115550-8AB5-45AD-9D55-D0352899D2AE}"/>
    <cellStyle name="Normal 11 2 4 2 2" xfId="1480" xr:uid="{3B0908B0-9B16-4566-90BC-3BEDF6073246}"/>
    <cellStyle name="Normal 11 2 4 2 2 2" xfId="2510" xr:uid="{7FAF3D3B-346C-4923-A345-02365A67F132}"/>
    <cellStyle name="Normal 11 2 4 2 3" xfId="1995" xr:uid="{70441DA7-8D87-4F64-A371-8A773FE5F90F}"/>
    <cellStyle name="Normal 11 2 4 3" xfId="1304" xr:uid="{ADA91B8A-E68E-4EB1-BA9B-E4BB7E55AF0F}"/>
    <cellStyle name="Normal 11 2 4 3 2" xfId="2334" xr:uid="{C81A631A-1BF5-4ED9-90C7-4174AC15025C}"/>
    <cellStyle name="Normal 11 2 4 4" xfId="1819" xr:uid="{57612415-D733-4265-8009-58D8BDFBC768}"/>
    <cellStyle name="Normal 11 2 5" xfId="845" xr:uid="{A6F2BF25-D87F-448D-A170-33986C912C51}"/>
    <cellStyle name="Normal 11 2 5 2" xfId="1363" xr:uid="{E9B3E3DB-5E86-4B09-AE74-3E7908F144BB}"/>
    <cellStyle name="Normal 11 2 5 2 2" xfId="2393" xr:uid="{884D94B5-79C4-433D-82C9-96899392CD3E}"/>
    <cellStyle name="Normal 11 2 5 3" xfId="1878" xr:uid="{0AC45EDC-4C52-47A6-A3BC-71E1218F8A42}"/>
    <cellStyle name="Normal 11 2 6" xfId="1187" xr:uid="{FC369D4F-6743-4282-A0B6-54BBDF970A9B}"/>
    <cellStyle name="Normal 11 2 6 2" xfId="2217" xr:uid="{8053CF3D-720A-4B8E-96EE-D5D4BB231344}"/>
    <cellStyle name="Normal 11 2 7" xfId="1702" xr:uid="{209A12BD-1FC7-4019-942D-B0D88FF65F59}"/>
    <cellStyle name="Normal 11 3" xfId="673" xr:uid="{547E8DE5-3A4B-461B-8CE6-E25F7ADC8E94}"/>
    <cellStyle name="Normal 11 3 2" xfId="732" xr:uid="{65DA61EC-2B31-4E1D-B385-138C0E3F8790}"/>
    <cellStyle name="Normal 11 3 2 2" xfId="917" xr:uid="{929F8045-60C9-4498-85B2-95EEC312DE97}"/>
    <cellStyle name="Normal 11 3 2 2 2" xfId="1435" xr:uid="{3F670390-5DC4-4E41-806D-DB01C9579181}"/>
    <cellStyle name="Normal 11 3 2 2 2 2" xfId="2465" xr:uid="{49A098DB-C024-4A79-A945-063625989F7A}"/>
    <cellStyle name="Normal 11 3 2 2 3" xfId="1950" xr:uid="{443CDB37-7662-4684-AB42-8E8117C1B43E}"/>
    <cellStyle name="Normal 11 3 2 3" xfId="1259" xr:uid="{17908F0C-A617-469E-B56E-00FE9B938997}"/>
    <cellStyle name="Normal 11 3 2 3 2" xfId="2289" xr:uid="{CBA19685-6EBB-4FD1-B92A-94B5DC558268}"/>
    <cellStyle name="Normal 11 3 2 4" xfId="1774" xr:uid="{26717A2F-88DC-4ECF-A8E3-6A3AC075E309}"/>
    <cellStyle name="Normal 11 3 3" xfId="801" xr:uid="{ECC38C54-C7EF-4C65-9E3A-5D686227C27B}"/>
    <cellStyle name="Normal 11 3 3 2" xfId="981" xr:uid="{FA8526F6-F2F6-46EB-805E-9C1AF32EA9C4}"/>
    <cellStyle name="Normal 11 3 3 2 2" xfId="1498" xr:uid="{C925B111-AD1A-4798-B6EC-96666C434791}"/>
    <cellStyle name="Normal 11 3 3 2 2 2" xfId="2528" xr:uid="{CF8E6592-00A3-4A0F-8462-52C44F530A50}"/>
    <cellStyle name="Normal 11 3 3 2 3" xfId="2013" xr:uid="{91F9D7DC-6AB2-4B5D-B492-815089186541}"/>
    <cellStyle name="Normal 11 3 3 3" xfId="1322" xr:uid="{42FC2D67-A50E-4CB9-A6D2-6B98D49233A9}"/>
    <cellStyle name="Normal 11 3 3 3 2" xfId="2352" xr:uid="{6699E9F7-B1DB-466D-A6D0-ADED58ACBFE6}"/>
    <cellStyle name="Normal 11 3 3 4" xfId="1837" xr:uid="{76C3E949-38C0-47ED-B7B3-E23ABBCB170A}"/>
    <cellStyle name="Normal 11 3 4" xfId="858" xr:uid="{90E8C184-2CDE-4CC9-96B8-43CE062563A2}"/>
    <cellStyle name="Normal 11 3 4 2" xfId="1376" xr:uid="{BE9B9512-929A-4DAC-9A33-ACB058D5AE47}"/>
    <cellStyle name="Normal 11 3 4 2 2" xfId="2406" xr:uid="{635D126A-1B80-406D-83D4-FEF107C81B33}"/>
    <cellStyle name="Normal 11 3 4 3" xfId="1891" xr:uid="{C0EA8B55-999C-4277-A8D1-301682BE2CDA}"/>
    <cellStyle name="Normal 11 3 5" xfId="1200" xr:uid="{D9791357-A4DA-4B5D-BB27-9EA76AA4C3FB}"/>
    <cellStyle name="Normal 11 3 5 2" xfId="2230" xr:uid="{8033AC89-1B90-432C-BF1A-2C08812E8269}"/>
    <cellStyle name="Normal 11 3 6" xfId="1715" xr:uid="{7BA5A146-0895-4E9C-B3C0-43EF24045FDF}"/>
    <cellStyle name="Normal 11 4" xfId="703" xr:uid="{3B9D09C3-BBB5-46B5-92FF-7FFE8267FBD3}"/>
    <cellStyle name="Normal 11 4 2" xfId="888" xr:uid="{2B32085F-5FD2-4D6D-A73D-9473365EA66C}"/>
    <cellStyle name="Normal 11 4 2 2" xfId="1406" xr:uid="{72804655-C18A-4A96-86FB-81D9ECB1602B}"/>
    <cellStyle name="Normal 11 4 2 2 2" xfId="2436" xr:uid="{C5DDDF68-9CC1-4E39-BFDF-70D56F70EFDF}"/>
    <cellStyle name="Normal 11 4 2 3" xfId="1921" xr:uid="{BB540918-79E5-4D50-BBF2-910911A5299B}"/>
    <cellStyle name="Normal 11 4 3" xfId="1230" xr:uid="{77A1AC3F-85CD-4386-AC96-E995FE68D5A5}"/>
    <cellStyle name="Normal 11 4 3 2" xfId="2260" xr:uid="{2B027B5D-AA15-4DDD-99DE-7A48854CEF51}"/>
    <cellStyle name="Normal 11 4 4" xfId="1745" xr:uid="{5893ED78-502C-459C-B9F6-D1B8738B10C3}"/>
    <cellStyle name="Normal 11 5" xfId="761" xr:uid="{8F793753-2D2C-447D-8214-CAEA97BB82EA}"/>
    <cellStyle name="Normal 11 5 2" xfId="946" xr:uid="{4F630EAA-966D-49B2-A222-6F38594079FD}"/>
    <cellStyle name="Normal 11 5 2 2" xfId="1464" xr:uid="{0E350DBF-D251-4DF2-93F8-03CA3F0D04D1}"/>
    <cellStyle name="Normal 11 5 2 2 2" xfId="2494" xr:uid="{B4940BC9-1099-477A-A545-80A7EF76CEC1}"/>
    <cellStyle name="Normal 11 5 2 3" xfId="1979" xr:uid="{A46169D9-9407-4E96-82AA-0B6076729460}"/>
    <cellStyle name="Normal 11 5 3" xfId="1288" xr:uid="{DE6F15DA-F059-499B-9448-F37C540C02BC}"/>
    <cellStyle name="Normal 11 5 3 2" xfId="2318" xr:uid="{1E565647-D619-4231-94D2-7E32C10809FB}"/>
    <cellStyle name="Normal 11 5 4" xfId="1803" xr:uid="{28641D84-DF11-475C-91BC-B0BF56478BA8}"/>
    <cellStyle name="Normal 11 6" xfId="829" xr:uid="{3ECA4FB0-C30B-4BC4-83C2-B87886FF9196}"/>
    <cellStyle name="Normal 11 6 2" xfId="1347" xr:uid="{963B804A-CA61-4A72-8DC4-46CA979273B8}"/>
    <cellStyle name="Normal 11 6 2 2" xfId="2377" xr:uid="{E8DD19B9-D6BC-4817-A2BB-AB54F07790D5}"/>
    <cellStyle name="Normal 11 6 3" xfId="1862" xr:uid="{6A94017B-F092-4D99-90B9-0A903205FC03}"/>
    <cellStyle name="Normal 11 7" xfId="636" xr:uid="{1E06B923-DA88-4667-B6C6-1F047E98E649}"/>
    <cellStyle name="Normal 11 7 2" xfId="1171" xr:uid="{3475A91B-91B0-4038-B614-CF11CC804070}"/>
    <cellStyle name="Normal 11 7 2 2" xfId="2201" xr:uid="{1DFCB377-F6DC-4854-A8AA-31335A120680}"/>
    <cellStyle name="Normal 11 7 3" xfId="1686" xr:uid="{F0C5C5AD-18D7-4331-95C8-E44C7C4E7636}"/>
    <cellStyle name="Normal 12" xfId="779" xr:uid="{8432B59B-2DD2-44FB-9A37-BE7D7AF0D3CE}"/>
    <cellStyle name="Normal 12 2" xfId="964" xr:uid="{4D41A031-94CB-4D57-9947-C587F591039D}"/>
    <cellStyle name="Normal 12 2 2" xfId="1482" xr:uid="{DB1339D0-B4B9-4EE5-9AD9-EE343130DD9C}"/>
    <cellStyle name="Normal 12 2 2 2" xfId="2512" xr:uid="{FE1FD1D8-0FF6-48DF-A777-AB9008A0F42F}"/>
    <cellStyle name="Normal 12 2 3" xfId="1997" xr:uid="{2FC40A46-2796-499C-B2E0-1D4E48229643}"/>
    <cellStyle name="Normal 12 3" xfId="1306" xr:uid="{439C62F2-6CE9-403A-A966-0027A062AD2C}"/>
    <cellStyle name="Normal 12 3 2" xfId="2336" xr:uid="{23B49829-1493-4E86-B82A-40AE48756F1E}"/>
    <cellStyle name="Normal 12 4" xfId="1821" xr:uid="{41D14CE4-7CDF-4051-933B-353B71A59DD5}"/>
    <cellStyle name="Normal 13" xfId="815" xr:uid="{8A400B67-44A6-410D-8A72-A01B000095F0}"/>
    <cellStyle name="Normal 13 2" xfId="993" xr:uid="{EAD964DC-EEF1-4016-B573-B6AE950C027D}"/>
    <cellStyle name="Normal 13 2 2" xfId="1510" xr:uid="{D19E0F4E-752A-467D-8803-1F1F3481367A}"/>
    <cellStyle name="Normal 13 2 2 2" xfId="2540" xr:uid="{C61DCE9C-D3C2-46B9-8274-B78E7B55866D}"/>
    <cellStyle name="Normal 13 2 3" xfId="2025" xr:uid="{4376A235-F113-4AA6-9FD3-64E833456BEF}"/>
    <cellStyle name="Normal 13 3" xfId="1334" xr:uid="{15268FA7-6081-4263-B3B6-9EC3FF178188}"/>
    <cellStyle name="Normal 13 3 2" xfId="2364" xr:uid="{118EA8CF-AF73-4333-96C9-75598D5023A3}"/>
    <cellStyle name="Normal 13 4" xfId="1849" xr:uid="{8C3DB4EB-F671-4374-BD8E-E6A92ADAC702}"/>
    <cellStyle name="Normal 14" xfId="613" xr:uid="{DAD7FF51-D42C-4AB4-8B7D-B58CFD4DFEB9}"/>
    <cellStyle name="Normal 14 2" xfId="1160" xr:uid="{79E736CD-28C1-4561-85B8-EDAD512ECF55}"/>
    <cellStyle name="Normal 2" xfId="169" xr:uid="{00000000-0005-0000-0000-0000FF000000}"/>
    <cellStyle name="Normal 2 10" xfId="780" xr:uid="{7293DA7C-8FA2-42BB-A952-85F6CA4321C8}"/>
    <cellStyle name="Normal 2 2" xfId="170" xr:uid="{00000000-0005-0000-0000-000000010000}"/>
    <cellStyle name="Normal 2 2 2" xfId="320" xr:uid="{00000000-0005-0000-0000-000001010000}"/>
    <cellStyle name="Normal 2 3" xfId="287" xr:uid="{00000000-0005-0000-0000-000002010000}"/>
    <cellStyle name="Normal 2 3 2" xfId="321" xr:uid="{00000000-0005-0000-0000-000003010000}"/>
    <cellStyle name="Normal 2 4" xfId="319" xr:uid="{00000000-0005-0000-0000-000004010000}"/>
    <cellStyle name="Normal 2 4 2" xfId="640" xr:uid="{1B36336B-DA47-4F54-A509-0D332BB57346}"/>
    <cellStyle name="Normal 3" xfId="225" xr:uid="{00000000-0005-0000-0000-000005010000}"/>
    <cellStyle name="Normal 3 2" xfId="171" xr:uid="{00000000-0005-0000-0000-000006010000}"/>
    <cellStyle name="Normal 3 2 2" xfId="342" xr:uid="{00000000-0005-0000-0000-000007010000}"/>
    <cellStyle name="Normal 3 2 3" xfId="623" xr:uid="{0FCD9966-E913-473E-A5FA-4D1D69D5369E}"/>
    <cellStyle name="Normal 3 3" xfId="288" xr:uid="{00000000-0005-0000-0000-000008010000}"/>
    <cellStyle name="Normal 3 3 2" xfId="340" xr:uid="{00000000-0005-0000-0000-000009010000}"/>
    <cellStyle name="Normal 3 3 2 2" xfId="734" xr:uid="{2F18A34F-0975-47A0-9C86-C8F9FE9FF9E0}"/>
    <cellStyle name="Normal 3 3 2 2 2" xfId="919" xr:uid="{6B5A4EBF-73F4-4877-8BA3-AA072BB85ECF}"/>
    <cellStyle name="Normal 3 3 2 2 2 2" xfId="1437" xr:uid="{BDB8E9C2-B4CC-448A-B80E-A2311657B1C2}"/>
    <cellStyle name="Normal 3 3 2 2 2 2 2" xfId="2467" xr:uid="{492F5A72-16A4-4271-9F87-3CBFD61D8FEA}"/>
    <cellStyle name="Normal 3 3 2 2 2 3" xfId="1952" xr:uid="{16A01665-9162-4401-B827-8AF080E27833}"/>
    <cellStyle name="Normal 3 3 2 2 3" xfId="1261" xr:uid="{1E4D36DB-4384-487C-9C74-3FF0AB268D75}"/>
    <cellStyle name="Normal 3 3 2 2 3 2" xfId="2291" xr:uid="{69BD82EF-C7B0-4326-90C7-28CF9FCB164E}"/>
    <cellStyle name="Normal 3 3 2 2 4" xfId="1776" xr:uid="{F721FF26-F971-4F4B-BC44-BF29E322EBC1}"/>
    <cellStyle name="Normal 3 3 2 3" xfId="802" xr:uid="{42EAFC60-9D2E-42DF-A85F-B13479020DD5}"/>
    <cellStyle name="Normal 3 3 2 3 2" xfId="982" xr:uid="{A657C13E-27DC-4E08-8E90-BDD8573ED0CC}"/>
    <cellStyle name="Normal 3 3 2 3 2 2" xfId="1499" xr:uid="{E23D1EC5-541F-4F6E-A697-7ACCABF40991}"/>
    <cellStyle name="Normal 3 3 2 3 2 2 2" xfId="2529" xr:uid="{6FAE3A05-5BEC-44E8-84A7-C8647347FFA9}"/>
    <cellStyle name="Normal 3 3 2 3 2 3" xfId="2014" xr:uid="{8F9AC7FF-EBCC-4F2F-9FAA-B37E338E918A}"/>
    <cellStyle name="Normal 3 3 2 3 3" xfId="1323" xr:uid="{AB783131-6CCD-42FE-8F37-1357B6543A6D}"/>
    <cellStyle name="Normal 3 3 2 3 3 2" xfId="2353" xr:uid="{408C3FB4-D548-47EE-B181-46E633A399B4}"/>
    <cellStyle name="Normal 3 3 2 3 4" xfId="1838" xr:uid="{4F96DA89-20ED-4461-AC1C-3AFBD8798B15}"/>
    <cellStyle name="Normal 3 3 2 4" xfId="860" xr:uid="{5AACF20C-DCB3-44BB-B3D0-12959C7C2F84}"/>
    <cellStyle name="Normal 3 3 2 4 2" xfId="1378" xr:uid="{98C97A21-D445-4B94-87BA-80983BE7D565}"/>
    <cellStyle name="Normal 3 3 2 4 2 2" xfId="2408" xr:uid="{BB936A12-EE85-499D-AE39-33FC81A7AE2E}"/>
    <cellStyle name="Normal 3 3 2 4 3" xfId="1893" xr:uid="{5EABF946-CC42-4599-9B5C-555AC602C754}"/>
    <cellStyle name="Normal 3 3 2 5" xfId="675" xr:uid="{67136DE4-05D8-4223-98AA-720A875978D9}"/>
    <cellStyle name="Normal 3 3 2 5 2" xfId="1202" xr:uid="{C35A680B-FC0D-4EB9-9090-EECB45F4E9D2}"/>
    <cellStyle name="Normal 3 3 2 5 2 2" xfId="2232" xr:uid="{A0E37913-56E4-4647-B435-854004E25754}"/>
    <cellStyle name="Normal 3 3 2 5 3" xfId="1717" xr:uid="{1ADFE849-D151-482F-ADCF-FFFFDB607DCC}"/>
    <cellStyle name="Normal 3 3 3" xfId="705" xr:uid="{9EEDB0F2-7210-41B6-94F9-862112C26A22}"/>
    <cellStyle name="Normal 3 3 3 2" xfId="890" xr:uid="{1EB14006-8AB2-427C-B32B-76761B045D69}"/>
    <cellStyle name="Normal 3 3 3 2 2" xfId="1408" xr:uid="{1E52179E-BEFF-489F-8573-63F019F3D78C}"/>
    <cellStyle name="Normal 3 3 3 2 2 2" xfId="2438" xr:uid="{9B2B060D-8AB7-4DC1-9EF2-65D2DB0A358D}"/>
    <cellStyle name="Normal 3 3 3 2 3" xfId="1923" xr:uid="{90612570-649A-4A57-89A2-A9CF58ADE57F}"/>
    <cellStyle name="Normal 3 3 3 3" xfId="1232" xr:uid="{9EBEFFB1-4C05-4B62-A3A9-856A022621E5}"/>
    <cellStyle name="Normal 3 3 3 3 2" xfId="2262" xr:uid="{F9456E22-1236-4D17-8CFE-3CA4C27DB835}"/>
    <cellStyle name="Normal 3 3 3 4" xfId="1747" xr:uid="{3D041AF3-0F96-4563-8BE6-0275AF1B5D18}"/>
    <cellStyle name="Normal 3 3 4" xfId="763" xr:uid="{44788630-F506-4F24-8E00-8E94D37DE620}"/>
    <cellStyle name="Normal 3 3 4 2" xfId="948" xr:uid="{8E93F185-B418-4CA1-B064-25C57CF04688}"/>
    <cellStyle name="Normal 3 3 4 2 2" xfId="1466" xr:uid="{E75040C2-C6BB-4EB3-B176-0EFDB435854C}"/>
    <cellStyle name="Normal 3 3 4 2 2 2" xfId="2496" xr:uid="{13E72310-9F91-47A1-A47E-E173CD639072}"/>
    <cellStyle name="Normal 3 3 4 2 3" xfId="1981" xr:uid="{121FA250-9650-4144-8BAB-D82B91B515FE}"/>
    <cellStyle name="Normal 3 3 4 3" xfId="1290" xr:uid="{351D94B4-F3F9-4BB0-8A9A-D6A5EC06C960}"/>
    <cellStyle name="Normal 3 3 4 3 2" xfId="2320" xr:uid="{54275BF4-6E18-4F0B-AA78-F5875C286B39}"/>
    <cellStyle name="Normal 3 3 4 4" xfId="1805" xr:uid="{D412425D-07F4-4799-9724-2600AD35AF04}"/>
    <cellStyle name="Normal 3 3 5" xfId="831" xr:uid="{A29815AA-0185-4578-A667-678AA6C7A98A}"/>
    <cellStyle name="Normal 3 3 5 2" xfId="1349" xr:uid="{C2E77857-3516-4AD8-8F3F-7948BBF584A8}"/>
    <cellStyle name="Normal 3 3 5 2 2" xfId="2379" xr:uid="{1BDA3115-B53B-4B8B-9C54-96962423CF6B}"/>
    <cellStyle name="Normal 3 3 5 3" xfId="1864" xr:uid="{FEE0C334-73FB-441E-91F8-9BCE53BCE4BC}"/>
    <cellStyle name="Normal 3 3 6" xfId="642" xr:uid="{0106E428-C7F5-4D42-8ADC-68BF195D0978}"/>
    <cellStyle name="Normal 3 3 6 2" xfId="1173" xr:uid="{64EB15A6-3A2D-4C6A-82CC-642C7221636C}"/>
    <cellStyle name="Normal 3 3 6 2 2" xfId="2203" xr:uid="{192857E5-250C-4B91-9902-91420EEFB463}"/>
    <cellStyle name="Normal 3 3 6 3" xfId="1688" xr:uid="{F8E75B01-A182-4EF7-B900-7F65FE56573C}"/>
    <cellStyle name="Normal 3 4" xfId="322" xr:uid="{00000000-0005-0000-0000-00000A010000}"/>
    <cellStyle name="Normal 3 4 2" xfId="347" xr:uid="{00000000-0005-0000-0000-00000B010000}"/>
    <cellStyle name="Normal 3 4 2 2" xfId="907" xr:uid="{FA616FE4-5382-48FB-88BF-26B598260CC2}"/>
    <cellStyle name="Normal 3 4 2 2 2" xfId="1425" xr:uid="{97837308-776C-41B5-9048-8658EB2F5609}"/>
    <cellStyle name="Normal 3 4 2 2 2 2" xfId="2455" xr:uid="{587CCFF0-E8A8-435A-8761-39655CC42A64}"/>
    <cellStyle name="Normal 3 4 2 2 3" xfId="1940" xr:uid="{24F11042-F3E7-4A16-980D-9E6ED153108D}"/>
    <cellStyle name="Normal 3 4 2 3" xfId="722" xr:uid="{C5F75DD3-86BD-423C-A1F1-A1A752ED7C16}"/>
    <cellStyle name="Normal 3 4 2 3 2" xfId="1249" xr:uid="{51F3274D-C876-446A-A79B-14376087597D}"/>
    <cellStyle name="Normal 3 4 2 3 2 2" xfId="2279" xr:uid="{2FF06CC0-3459-4BCC-8EB6-F86683BD9428}"/>
    <cellStyle name="Normal 3 4 2 3 3" xfId="1764" xr:uid="{E9EF2197-6377-4743-822D-4B86987F6770}"/>
    <cellStyle name="Normal 3 4 3" xfId="373" xr:uid="{00000000-0005-0000-0000-00000C010000}"/>
    <cellStyle name="Normal 3 4 3 2" xfId="404" xr:uid="{00000000-0005-0000-0000-00000D010000}"/>
    <cellStyle name="Normal 3 4 3 2 2" xfId="604" xr:uid="{6DAFB5AF-798F-47BB-A33B-23136A494AEB}"/>
    <cellStyle name="Normal 3 4 3 2 2 2" xfId="1151" xr:uid="{8233CC59-6833-4907-BA99-68815CBE3C12}"/>
    <cellStyle name="Normal 3 4 3 2 2 2 2" xfId="2182" xr:uid="{FBA148AF-078E-42C5-BCA5-85E59326A162}"/>
    <cellStyle name="Normal 3 4 3 2 2 3" xfId="1667" xr:uid="{AD5E1798-90C4-4D6F-820C-29EFCF631FC2}"/>
    <cellStyle name="Normal 3 4 3 2 3" xfId="970" xr:uid="{D895B560-D8C8-41EE-8750-63766121E704}"/>
    <cellStyle name="Normal 3 4 3 2 3 2" xfId="1488" xr:uid="{208155CB-F000-4A9C-AB1B-BEE217445B12}"/>
    <cellStyle name="Normal 3 4 3 2 3 2 2" xfId="2518" xr:uid="{5B610B0D-4755-4114-92D3-D7F9ED3A27FD}"/>
    <cellStyle name="Normal 3 4 3 2 3 3" xfId="2003" xr:uid="{8D3C0DC3-CCA7-4D39-809C-79EEA6E0D2FD}"/>
    <cellStyle name="Normal 3 4 3 2 4" xfId="1053" xr:uid="{68D21166-B118-4F37-AD98-CF540AE8F27A}"/>
    <cellStyle name="Normal 3 4 3 2 4 2" xfId="2084" xr:uid="{CA13F98C-C975-4993-A5DC-521594632801}"/>
    <cellStyle name="Normal 3 4 3 2 5" xfId="1569" xr:uid="{F62DCD7B-70EF-4967-86BC-A3F4D0B16759}"/>
    <cellStyle name="Normal 3 4 3 2 6" xfId="506" xr:uid="{3EB4B94B-F0EA-4332-9C4D-0FB8D067BF01}"/>
    <cellStyle name="Normal 3 4 3 3" xfId="573" xr:uid="{0C686CAE-4A1C-4B0A-8457-68C1DFC3332F}"/>
    <cellStyle name="Normal 3 4 3 3 2" xfId="1120" xr:uid="{ECFC5BE7-D00B-40F7-9261-151B81B45979}"/>
    <cellStyle name="Normal 3 4 3 3 2 2" xfId="2151" xr:uid="{62259A5B-3892-443A-9155-C09C0DCEC129}"/>
    <cellStyle name="Normal 3 4 3 3 3" xfId="1636" xr:uid="{D52F722A-6448-430B-AF4E-A86011F38E1C}"/>
    <cellStyle name="Normal 3 4 3 4" xfId="786" xr:uid="{3D7FE4E9-3385-449F-913C-DD3E591B45BB}"/>
    <cellStyle name="Normal 3 4 3 4 2" xfId="1312" xr:uid="{63B4F2A3-FAEA-4BAA-A0E8-75F58AC00BBC}"/>
    <cellStyle name="Normal 3 4 3 4 2 2" xfId="2342" xr:uid="{43AB5495-3822-44D1-91D2-6ABA26B1845A}"/>
    <cellStyle name="Normal 3 4 3 4 3" xfId="1827" xr:uid="{85F599EF-E379-4049-94C6-22008A5F6DA8}"/>
    <cellStyle name="Normal 3 4 3 5" xfId="1022" xr:uid="{CD8F76E7-4061-43DA-8738-36DE08767DDA}"/>
    <cellStyle name="Normal 3 4 3 5 2" xfId="2053" xr:uid="{DB1618C8-7FFC-410E-92A8-57350BF619B6}"/>
    <cellStyle name="Normal 3 4 3 6" xfId="1538" xr:uid="{6A1E5EEE-BCCC-444A-A097-58557E984BE8}"/>
    <cellStyle name="Normal 3 4 3 7" xfId="475" xr:uid="{B10C6097-97A9-47A0-AA92-7DAD28BAA336}"/>
    <cellStyle name="Normal 3 4 4" xfId="389" xr:uid="{00000000-0005-0000-0000-00000E010000}"/>
    <cellStyle name="Normal 3 4 4 2" xfId="589" xr:uid="{6146483B-4DBE-4C45-8566-260E02F42670}"/>
    <cellStyle name="Normal 3 4 4 2 2" xfId="1136" xr:uid="{09CCC818-5DD3-4384-A08F-6A4870AE3E64}"/>
    <cellStyle name="Normal 3 4 4 2 2 2" xfId="2167" xr:uid="{38068BA8-EA0D-41AA-885F-4C989F32E073}"/>
    <cellStyle name="Normal 3 4 4 2 3" xfId="1652" xr:uid="{D720DEEF-25DD-41BF-9405-B254576EC274}"/>
    <cellStyle name="Normal 3 4 4 3" xfId="848" xr:uid="{0E712B22-ED53-4D61-8242-7CEBC1199C7C}"/>
    <cellStyle name="Normal 3 4 4 3 2" xfId="1366" xr:uid="{EB522CDD-278E-47CA-AFC5-3DCDA7EDCD49}"/>
    <cellStyle name="Normal 3 4 4 3 2 2" xfId="2396" xr:uid="{24C2255F-34A1-4528-A615-6A6826DDFCFE}"/>
    <cellStyle name="Normal 3 4 4 3 3" xfId="1881" xr:uid="{5663D211-B7A9-4410-B713-1B47ED53B7BF}"/>
    <cellStyle name="Normal 3 4 4 4" xfId="1038" xr:uid="{CC411347-3E0E-4BDD-A50A-90A6E8A8A02F}"/>
    <cellStyle name="Normal 3 4 4 4 2" xfId="2069" xr:uid="{5373A9F4-FF5C-4545-9A09-7992019FC1AA}"/>
    <cellStyle name="Normal 3 4 4 5" xfId="1554" xr:uid="{4A67F8C8-2FF5-47B1-AFF0-51D0175CB4DF}"/>
    <cellStyle name="Normal 3 4 4 6" xfId="491" xr:uid="{295D218B-1AEF-406B-B2E1-11C5946EA3F0}"/>
    <cellStyle name="Normal 3 4 5" xfId="555" xr:uid="{5E03A927-713A-4E38-8FB3-35F701F82CC8}"/>
    <cellStyle name="Normal 3 4 5 2" xfId="1102" xr:uid="{534CA07C-3EAA-4202-B231-01406E21ACDF}"/>
    <cellStyle name="Normal 3 4 5 2 2" xfId="2133" xr:uid="{72CC0D0D-166D-414D-8154-AABB014B391F}"/>
    <cellStyle name="Normal 3 4 5 3" xfId="1618" xr:uid="{ABF4F04B-BCE6-40E7-B4D1-A85AD7050844}"/>
    <cellStyle name="Normal 3 4 6" xfId="663" xr:uid="{FFB0C97E-016A-4A64-9CE2-77D55AB7A0E9}"/>
    <cellStyle name="Normal 3 4 6 2" xfId="1190" xr:uid="{5DAC6AFD-528D-4501-B2E7-4CA87C29FDE8}"/>
    <cellStyle name="Normal 3 4 6 2 2" xfId="2220" xr:uid="{30FAA2A1-A94B-4AA7-A0F6-3145AFBCF14E}"/>
    <cellStyle name="Normal 3 4 6 3" xfId="1705" xr:uid="{A5E2EF0E-4D93-4813-B697-34191F1D58DA}"/>
    <cellStyle name="Normal 3 4 7" xfId="1007" xr:uid="{C5F09AA8-3ADE-4207-9E06-DF8A76A6B5AB}"/>
    <cellStyle name="Normal 3 4 7 2" xfId="2038" xr:uid="{1B1459D5-7CD7-4571-A36F-3A98A404783C}"/>
    <cellStyle name="Normal 3 4 8" xfId="1523" xr:uid="{A244584A-2348-49BA-A880-1F4484AA77FF}"/>
    <cellStyle name="Normal 3 4 9" xfId="457" xr:uid="{70BAEB90-23F3-4715-93CC-DF7FFB263E5C}"/>
    <cellStyle name="Normal 3 5" xfId="692" xr:uid="{F061E617-9607-488C-880E-502E2E62CB7B}"/>
    <cellStyle name="Normal 3 5 2" xfId="877" xr:uid="{68BD989D-B2AA-4F00-B460-AC8E751B8905}"/>
    <cellStyle name="Normal 3 5 2 2" xfId="1395" xr:uid="{4C55E742-8DFD-4C6E-B197-C3460615FACC}"/>
    <cellStyle name="Normal 3 5 2 2 2" xfId="2425" xr:uid="{EDCC17A2-EE07-4A99-B85D-38EC8E8DF8DB}"/>
    <cellStyle name="Normal 3 5 2 3" xfId="1910" xr:uid="{7C746BBC-1DAD-4BB4-8377-361133A57E0F}"/>
    <cellStyle name="Normal 3 5 3" xfId="1219" xr:uid="{7AC8E9BF-9B8D-4B93-A870-D19335CAA90F}"/>
    <cellStyle name="Normal 3 5 3 2" xfId="2249" xr:uid="{F5D2BD48-E2B8-4E40-A042-A2FB0B28B6C2}"/>
    <cellStyle name="Normal 3 5 4" xfId="1734" xr:uid="{AB16D1BF-E5A0-47B8-A57C-A4E6D306913D}"/>
    <cellStyle name="Normal 3 6" xfId="751" xr:uid="{BCA9FD1A-22AF-4BBB-8203-AEA0285B2BC8}"/>
    <cellStyle name="Normal 3 6 2" xfId="936" xr:uid="{DE0C8B74-A0DF-4340-95FA-DCB76E9B2660}"/>
    <cellStyle name="Normal 3 6 2 2" xfId="1454" xr:uid="{C39E7715-E79E-4D57-868B-D2A423EA3BCC}"/>
    <cellStyle name="Normal 3 6 2 2 2" xfId="2484" xr:uid="{810150EE-1A15-42FB-9392-7C08A743E883}"/>
    <cellStyle name="Normal 3 6 2 3" xfId="1969" xr:uid="{B216248B-AE2D-45E2-8F29-EC367C5A421E}"/>
    <cellStyle name="Normal 3 6 3" xfId="1278" xr:uid="{A2E6F149-052C-4C40-A9A3-1BBA47EC24A2}"/>
    <cellStyle name="Normal 3 6 3 2" xfId="2308" xr:uid="{D4D531A1-6C1B-401D-AEF9-A47DB4B98711}"/>
    <cellStyle name="Normal 3 6 4" xfId="1793" xr:uid="{95B440CF-56EC-4A0A-B457-295899CBE436}"/>
    <cellStyle name="Normal 3 7" xfId="818" xr:uid="{58B532D4-0E42-455A-B8E5-EE2C00EA38A1}"/>
    <cellStyle name="Normal 3 7 2" xfId="1337" xr:uid="{21ACF173-27D8-48FA-A79D-BBB3E9B460E6}"/>
    <cellStyle name="Normal 3 7 2 2" xfId="2367" xr:uid="{B66F7E4E-E511-4F01-B437-BE7CF9EA7B13}"/>
    <cellStyle name="Normal 3 7 3" xfId="1852" xr:uid="{20B72BAE-0B5E-4927-9EFB-AEC25C9808E0}"/>
    <cellStyle name="Normal 3 8" xfId="614" xr:uid="{F2686BF3-2C46-4B33-B279-E690CDEC3F46}"/>
    <cellStyle name="Normal 3 8 2" xfId="1161" xr:uid="{D7154AE8-2CE6-4BC5-8C5F-EA044940A2BD}"/>
    <cellStyle name="Normal 3 8 2 2" xfId="2191" xr:uid="{9B4665AC-1786-4B5C-BAB8-5085E164987E}"/>
    <cellStyle name="Normal 3 8 3" xfId="1676" xr:uid="{E31C77D9-7348-4026-B7A7-66890915DFA2}"/>
    <cellStyle name="Normal 4" xfId="172" xr:uid="{00000000-0005-0000-0000-00000F010000}"/>
    <cellStyle name="Normal 4 10" xfId="624" xr:uid="{04F7F209-52C9-4D96-BBED-FC59362B392E}"/>
    <cellStyle name="Normal 4 10 2" xfId="1165" xr:uid="{94D8FDFD-8183-4E64-99CE-3E3C40D11175}"/>
    <cellStyle name="Normal 4 10 2 2" xfId="2195" xr:uid="{01137AA2-991D-4D43-B25E-0BFAEB32E8E1}"/>
    <cellStyle name="Normal 4 10 3" xfId="1680" xr:uid="{E5415D96-33E0-4FD7-932E-0A946290D34D}"/>
    <cellStyle name="Normal 4 11" xfId="997" xr:uid="{77C3095D-88C2-435B-B85A-BBBA95B0869A}"/>
    <cellStyle name="Normal 4 11 2" xfId="2028" xr:uid="{F72FBD27-4ED3-48C4-BE4A-942D0C840791}"/>
    <cellStyle name="Normal 4 12" xfId="1513" xr:uid="{0326D839-941E-4EB6-9123-71596DB6F88B}"/>
    <cellStyle name="Normal 4 13" xfId="421" xr:uid="{7503BEFE-76CD-4905-B2A9-5E58E06AD8E1}"/>
    <cellStyle name="Normal 4 2" xfId="173" xr:uid="{00000000-0005-0000-0000-000010010000}"/>
    <cellStyle name="Normal 4 2 2" xfId="351" xr:uid="{00000000-0005-0000-0000-000011010000}"/>
    <cellStyle name="Normal 4 2 2 2" xfId="687" xr:uid="{0E4DA199-40FA-4A00-ABFF-CB890D8FF271}"/>
    <cellStyle name="Normal 4 2 2 2 2" xfId="746" xr:uid="{D77FABD1-C6E3-48F6-8404-125C625DF290}"/>
    <cellStyle name="Normal 4 2 2 2 2 2" xfId="931" xr:uid="{7557E6B6-FD0A-4AB2-8E66-49EB2AF6A131}"/>
    <cellStyle name="Normal 4 2 2 2 2 2 2" xfId="1449" xr:uid="{6F5AA33F-6E32-4B97-A215-6AC5CD3C7FAA}"/>
    <cellStyle name="Normal 4 2 2 2 2 2 2 2" xfId="2479" xr:uid="{91F1D549-8081-4FD5-9BDB-75D1013AF157}"/>
    <cellStyle name="Normal 4 2 2 2 2 2 3" xfId="1964" xr:uid="{D1ED9A4C-CF68-449A-B758-B35133978BB6}"/>
    <cellStyle name="Normal 4 2 2 2 2 3" xfId="1273" xr:uid="{2C368F07-B7BD-446D-B6EA-3C6D3B97231B}"/>
    <cellStyle name="Normal 4 2 2 2 2 3 2" xfId="2303" xr:uid="{A25EE3D8-952B-4A1A-8CD5-C2BAD56CB60E}"/>
    <cellStyle name="Normal 4 2 2 2 2 4" xfId="1788" xr:uid="{FD05ABF6-09B6-459D-8C1C-653413EFAFD1}"/>
    <cellStyle name="Normal 4 2 2 2 3" xfId="810" xr:uid="{C759A9AC-1664-46E3-85E1-41BD97256C45}"/>
    <cellStyle name="Normal 4 2 2 2 3 2" xfId="990" xr:uid="{A4230DC7-1246-4F56-9F9F-FEA969D0AC6C}"/>
    <cellStyle name="Normal 4 2 2 2 3 2 2" xfId="1507" xr:uid="{06E9F0E8-0E18-4DE8-87E9-73DDA3CA4C7F}"/>
    <cellStyle name="Normal 4 2 2 2 3 2 2 2" xfId="2537" xr:uid="{466BCF2E-DB05-4C31-9C14-4A32D3682AEC}"/>
    <cellStyle name="Normal 4 2 2 2 3 2 3" xfId="2022" xr:uid="{6ACC76E8-01A7-426D-B091-5E912951F981}"/>
    <cellStyle name="Normal 4 2 2 2 3 3" xfId="1331" xr:uid="{5608BE6B-317E-480E-9639-4C3556D722A0}"/>
    <cellStyle name="Normal 4 2 2 2 3 3 2" xfId="2361" xr:uid="{6CD22E14-2AE4-4FB0-921C-07CEA3D10CAD}"/>
    <cellStyle name="Normal 4 2 2 2 3 4" xfId="1846" xr:uid="{6E923BBA-06D1-42A2-A47F-DF82A99589EA}"/>
    <cellStyle name="Normal 4 2 2 2 4" xfId="872" xr:uid="{2AFF82B5-29DC-4A35-A628-393CD70E90C4}"/>
    <cellStyle name="Normal 4 2 2 2 4 2" xfId="1390" xr:uid="{9A9CC4B6-D524-4D5F-A957-90F88D168CDB}"/>
    <cellStyle name="Normal 4 2 2 2 4 2 2" xfId="2420" xr:uid="{8ADB8C64-DB6F-401F-86AD-E8A1DDA725B2}"/>
    <cellStyle name="Normal 4 2 2 2 4 3" xfId="1905" xr:uid="{266B927B-5AD6-46BB-81B9-21B6478FE2E7}"/>
    <cellStyle name="Normal 4 2 2 2 5" xfId="1214" xr:uid="{D8DE18F1-F587-4B06-90BE-870D8112403B}"/>
    <cellStyle name="Normal 4 2 2 2 5 2" xfId="2244" xr:uid="{17435DB5-DA6C-46FA-B44D-52B7FF798307}"/>
    <cellStyle name="Normal 4 2 2 2 6" xfId="1729" xr:uid="{2F70B354-2E2C-4E2B-8176-9B64E41BBEB4}"/>
    <cellStyle name="Normal 4 2 2 3" xfId="717" xr:uid="{EA6AB5F4-05FE-45A1-8059-BDF15DCAD27C}"/>
    <cellStyle name="Normal 4 2 2 3 2" xfId="902" xr:uid="{217E4151-C4AE-4837-A7B8-B40D3ED897CB}"/>
    <cellStyle name="Normal 4 2 2 3 2 2" xfId="1420" xr:uid="{E3D66CFC-57A7-4E12-8B09-8C649EF0A6C6}"/>
    <cellStyle name="Normal 4 2 2 3 2 2 2" xfId="2450" xr:uid="{B92586EB-264A-41ED-AD5D-6A8604C0E843}"/>
    <cellStyle name="Normal 4 2 2 3 2 3" xfId="1935" xr:uid="{ABB89459-7173-404C-8101-B7527ED35948}"/>
    <cellStyle name="Normal 4 2 2 3 3" xfId="1244" xr:uid="{A328F82F-D77A-43C3-8A0F-C2365E65183B}"/>
    <cellStyle name="Normal 4 2 2 3 3 2" xfId="2274" xr:uid="{DF1AC027-3196-4185-A734-1061937E024D}"/>
    <cellStyle name="Normal 4 2 2 3 4" xfId="1759" xr:uid="{749BB07C-46CB-4D75-8CA5-18CB2C920011}"/>
    <cellStyle name="Normal 4 2 2 4" xfId="775" xr:uid="{E99EF119-878D-469F-8AEE-FE83AD78CF78}"/>
    <cellStyle name="Normal 4 2 2 4 2" xfId="960" xr:uid="{02A7D69E-A9E0-40CC-9089-C762CE4B6442}"/>
    <cellStyle name="Normal 4 2 2 4 2 2" xfId="1478" xr:uid="{0BCFA716-41BC-4905-8763-5E61ADEEC28F}"/>
    <cellStyle name="Normal 4 2 2 4 2 2 2" xfId="2508" xr:uid="{0557EF51-032B-479B-B34B-03586004D796}"/>
    <cellStyle name="Normal 4 2 2 4 2 3" xfId="1993" xr:uid="{E737FD8D-E632-4571-B4AD-DB9E07B7ACBD}"/>
    <cellStyle name="Normal 4 2 2 4 3" xfId="1302" xr:uid="{FF17D7D9-983D-4ADA-B138-97B31C03CA75}"/>
    <cellStyle name="Normal 4 2 2 4 3 2" xfId="2332" xr:uid="{3E3D49F2-CE0B-4C1C-932B-88E4351C9899}"/>
    <cellStyle name="Normal 4 2 2 4 4" xfId="1817" xr:uid="{3576EC7D-A5B3-41B9-95EB-832ED339262E}"/>
    <cellStyle name="Normal 4 2 2 5" xfId="843" xr:uid="{DC406FB0-5F1D-499A-92EB-69421AB63022}"/>
    <cellStyle name="Normal 4 2 2 5 2" xfId="1361" xr:uid="{515BE9FF-7892-4F8E-A18F-4BE9FF944CD6}"/>
    <cellStyle name="Normal 4 2 2 5 2 2" xfId="2391" xr:uid="{403B29CA-04DC-42CA-93BD-A1058212954F}"/>
    <cellStyle name="Normal 4 2 2 5 3" xfId="1876" xr:uid="{B139E9B3-75BC-4AB4-9393-DC33667065D8}"/>
    <cellStyle name="Normal 4 2 2 6" xfId="654" xr:uid="{8A4C09A6-D7D8-4B68-9CC5-37F75D7997FB}"/>
    <cellStyle name="Normal 4 2 2 6 2" xfId="1185" xr:uid="{87D89774-787B-49C1-9562-403947A6110E}"/>
    <cellStyle name="Normal 4 2 2 6 2 2" xfId="2215" xr:uid="{C48DB63D-BE45-42C7-87DD-BB0C951C2FC8}"/>
    <cellStyle name="Normal 4 2 2 6 3" xfId="1700" xr:uid="{60E989FB-34B9-40C2-8BDD-65BD8E7393A9}"/>
    <cellStyle name="Normal 4 2 3" xfId="671" xr:uid="{CB06F265-2137-44D4-A773-B08B37D81793}"/>
    <cellStyle name="Normal 4 2 3 2" xfId="730" xr:uid="{85772837-4D6F-40EC-89DF-79CE92168EDD}"/>
    <cellStyle name="Normal 4 2 3 2 2" xfId="915" xr:uid="{27839FA4-BD00-4DB2-B626-D0C4E0C7B5AB}"/>
    <cellStyle name="Normal 4 2 3 2 2 2" xfId="1433" xr:uid="{9278C9F3-24C1-400A-8282-66DFCC1E365A}"/>
    <cellStyle name="Normal 4 2 3 2 2 2 2" xfId="2463" xr:uid="{438F1519-DD3E-4FA5-AAA5-755F73501E57}"/>
    <cellStyle name="Normal 4 2 3 2 2 3" xfId="1948" xr:uid="{58A97675-EB36-4DB6-91F1-1FE2B288481D}"/>
    <cellStyle name="Normal 4 2 3 2 3" xfId="1257" xr:uid="{F2104F97-5C52-4441-8065-03BB8FF31F96}"/>
    <cellStyle name="Normal 4 2 3 2 3 2" xfId="2287" xr:uid="{26CCC5F4-5308-46DB-908E-69B35A46DA6F}"/>
    <cellStyle name="Normal 4 2 3 2 4" xfId="1772" xr:uid="{CD511CFA-A178-4CBC-BF37-924CDFDFC235}"/>
    <cellStyle name="Normal 4 2 3 3" xfId="799" xr:uid="{088F7963-2380-4B8A-8A7D-6266BBC0F923}"/>
    <cellStyle name="Normal 4 2 3 3 2" xfId="979" xr:uid="{713B5AF6-B5DA-42F4-BD06-FB4C82D80C10}"/>
    <cellStyle name="Normal 4 2 3 3 2 2" xfId="1496" xr:uid="{C58DC554-4E12-4663-B54E-DBF882B13121}"/>
    <cellStyle name="Normal 4 2 3 3 2 2 2" xfId="2526" xr:uid="{9836156A-99EF-48CA-A917-1725272D6E08}"/>
    <cellStyle name="Normal 4 2 3 3 2 3" xfId="2011" xr:uid="{62DC158C-3A22-4D84-BFDE-D76650FA4A28}"/>
    <cellStyle name="Normal 4 2 3 3 3" xfId="1320" xr:uid="{D7EFF156-A110-45D3-8912-78578F1D5C52}"/>
    <cellStyle name="Normal 4 2 3 3 3 2" xfId="2350" xr:uid="{B9377A31-07F3-4B72-AE43-A8EA8229B764}"/>
    <cellStyle name="Normal 4 2 3 3 4" xfId="1835" xr:uid="{E1AD64B6-4BCD-4920-8C01-A0052F931F15}"/>
    <cellStyle name="Normal 4 2 3 4" xfId="856" xr:uid="{2BB2000E-468C-424A-8157-871C726DD6CC}"/>
    <cellStyle name="Normal 4 2 3 4 2" xfId="1374" xr:uid="{CF7D6713-9955-4889-9D6F-48E312CA49E4}"/>
    <cellStyle name="Normal 4 2 3 4 2 2" xfId="2404" xr:uid="{728BA711-6A18-4616-B62F-075BADC322BD}"/>
    <cellStyle name="Normal 4 2 3 4 3" xfId="1889" xr:uid="{DF73670A-1FB3-4BDC-9B86-05F4EDDD9FEA}"/>
    <cellStyle name="Normal 4 2 3 5" xfId="1198" xr:uid="{2BC6FFE2-95E2-4F55-97DB-74D676481ACC}"/>
    <cellStyle name="Normal 4 2 3 5 2" xfId="2228" xr:uid="{A857825F-A409-4E7D-B30D-BD0A4BCC76BF}"/>
    <cellStyle name="Normal 4 2 3 6" xfId="1713" xr:uid="{180A25FE-2712-4C34-893B-511BDAC7CC36}"/>
    <cellStyle name="Normal 4 2 4" xfId="701" xr:uid="{10F61B91-9A68-4DFA-9AC9-6CEA1E8EE06C}"/>
    <cellStyle name="Normal 4 2 4 2" xfId="886" xr:uid="{F3B887D6-A0EA-4CCB-8408-87FDC4F6D5D6}"/>
    <cellStyle name="Normal 4 2 4 2 2" xfId="1404" xr:uid="{943E8C4A-8D53-4637-A426-13B2DEEE7834}"/>
    <cellStyle name="Normal 4 2 4 2 2 2" xfId="2434" xr:uid="{65FD9CCB-39A3-4B6E-820D-171144ABBC77}"/>
    <cellStyle name="Normal 4 2 4 2 3" xfId="1919" xr:uid="{2ED2E54F-7AEF-4634-89E4-A47B253552CF}"/>
    <cellStyle name="Normal 4 2 4 3" xfId="1228" xr:uid="{58E342BC-99AE-4AD8-8F17-4A454B653BFC}"/>
    <cellStyle name="Normal 4 2 4 3 2" xfId="2258" xr:uid="{988A82BE-4BD5-4107-8B6A-D0BFD0A5B5C0}"/>
    <cellStyle name="Normal 4 2 4 4" xfId="1743" xr:uid="{977EDF80-0CDE-4F9B-BC83-97FFEDCCE907}"/>
    <cellStyle name="Normal 4 2 5" xfId="759" xr:uid="{162B0D6E-0B9F-4E4D-A8D4-4DFE599B869F}"/>
    <cellStyle name="Normal 4 2 5 2" xfId="944" xr:uid="{BBB684FD-D852-4F92-A41F-C75DF5E55DA9}"/>
    <cellStyle name="Normal 4 2 5 2 2" xfId="1462" xr:uid="{4AC1473D-1AE9-494D-8DC1-ED7E70A405F6}"/>
    <cellStyle name="Normal 4 2 5 2 2 2" xfId="2492" xr:uid="{8ECFEF7D-3C91-4B66-9AE9-A629A2E37214}"/>
    <cellStyle name="Normal 4 2 5 2 3" xfId="1977" xr:uid="{88490006-012C-423B-A460-5B422F09CDC8}"/>
    <cellStyle name="Normal 4 2 5 3" xfId="1286" xr:uid="{E6BC9239-FFAB-451B-AFB1-A1EC068F64D9}"/>
    <cellStyle name="Normal 4 2 5 3 2" xfId="2316" xr:uid="{051355F6-EB7D-4E91-8D96-1B213DCE9FEE}"/>
    <cellStyle name="Normal 4 2 5 4" xfId="1801" xr:uid="{9ABECE76-DA64-4444-A69D-30AF53BCAEB5}"/>
    <cellStyle name="Normal 4 2 6" xfId="827" xr:uid="{A7D5D5AA-16F1-4734-AEEE-523537851BBD}"/>
    <cellStyle name="Normal 4 2 6 2" xfId="1345" xr:uid="{0ECDFD0A-2D39-4210-AE48-30C67A851151}"/>
    <cellStyle name="Normal 4 2 6 2 2" xfId="2375" xr:uid="{0AA58B3C-7C36-49A3-9E09-05C8D292A118}"/>
    <cellStyle name="Normal 4 2 6 3" xfId="1860" xr:uid="{ACDCF102-4B9B-402B-9AE2-216408A09E17}"/>
    <cellStyle name="Normal 4 2 7" xfId="634" xr:uid="{A8A62A59-C9A2-42A8-A836-503C5D2A6C9A}"/>
    <cellStyle name="Normal 4 2 7 2" xfId="1169" xr:uid="{0037CE58-233C-4D1D-A10B-C0FE1C4A4270}"/>
    <cellStyle name="Normal 4 2 7 2 2" xfId="2199" xr:uid="{51AB643D-34C6-4986-90B3-A4B15D593E4B}"/>
    <cellStyle name="Normal 4 2 7 3" xfId="1684" xr:uid="{95E293F5-603C-4D81-95F5-07525C85A547}"/>
    <cellStyle name="Normal 4 3" xfId="259" xr:uid="{00000000-0005-0000-0000-000012010000}"/>
    <cellStyle name="Normal 4 3 2" xfId="362" xr:uid="{00000000-0005-0000-0000-000013010000}"/>
    <cellStyle name="Normal 4 3 2 2" xfId="399" xr:uid="{00000000-0005-0000-0000-000014010000}"/>
    <cellStyle name="Normal 4 3 2 2 2" xfId="599" xr:uid="{85451E53-FB4B-4A26-BD78-7BE0CDB2122D}"/>
    <cellStyle name="Normal 4 3 2 2 2 2" xfId="927" xr:uid="{314901EC-7BF4-4A89-A43E-66EC5A8AD8E9}"/>
    <cellStyle name="Normal 4 3 2 2 2 2 2" xfId="1445" xr:uid="{14F29AE9-6476-4117-93A2-2B3444CDEF90}"/>
    <cellStyle name="Normal 4 3 2 2 2 2 2 2" xfId="2475" xr:uid="{8E47D742-E365-4DD9-96BA-09D94D9E1237}"/>
    <cellStyle name="Normal 4 3 2 2 2 2 3" xfId="1960" xr:uid="{D0A14FA8-3AE2-4E50-AF85-3E8F2516CA41}"/>
    <cellStyle name="Normal 4 3 2 2 2 3" xfId="1146" xr:uid="{74B40644-1011-4239-AB53-0C7B9E322ADC}"/>
    <cellStyle name="Normal 4 3 2 2 2 3 2" xfId="2177" xr:uid="{F9AA361B-2418-4A17-BED8-90E3FAAB9485}"/>
    <cellStyle name="Normal 4 3 2 2 2 4" xfId="1662" xr:uid="{4DA66CFF-1701-4C08-8A3E-599516FCDA06}"/>
    <cellStyle name="Normal 4 3 2 2 3" xfId="742" xr:uid="{FCE109AC-45F4-4486-9AE9-3B36B3B3D626}"/>
    <cellStyle name="Normal 4 3 2 2 3 2" xfId="1269" xr:uid="{D9B6E37B-45F0-4A06-BA9A-F770CB886322}"/>
    <cellStyle name="Normal 4 3 2 2 3 2 2" xfId="2299" xr:uid="{84F904F0-75C4-4FCE-B21B-356E14E416ED}"/>
    <cellStyle name="Normal 4 3 2 2 3 3" xfId="1784" xr:uid="{D794ED20-F323-47A8-8BFC-FC0D633612A3}"/>
    <cellStyle name="Normal 4 3 2 2 4" xfId="1048" xr:uid="{66173DF2-AFFF-41BE-9EA7-4F3EB6D9939C}"/>
    <cellStyle name="Normal 4 3 2 2 4 2" xfId="2079" xr:uid="{F7A66164-4C9B-4515-BF77-6D93946D643E}"/>
    <cellStyle name="Normal 4 3 2 2 5" xfId="1564" xr:uid="{91A30E0E-8526-4739-8B9F-A37B4865E767}"/>
    <cellStyle name="Normal 4 3 2 2 6" xfId="501" xr:uid="{CEA0CBFF-7F16-4DA4-94DA-C83662AD7962}"/>
    <cellStyle name="Normal 4 3 2 3" xfId="568" xr:uid="{4D020D62-FE80-4D2E-BB91-932CDDD3B269}"/>
    <cellStyle name="Normal 4 3 2 3 2" xfId="986" xr:uid="{034FB505-0E8A-4990-A4F4-917DC3FBD6F1}"/>
    <cellStyle name="Normal 4 3 2 3 2 2" xfId="1503" xr:uid="{817B27C3-DD83-4BBF-8DBB-687F2D1AF2C7}"/>
    <cellStyle name="Normal 4 3 2 3 2 2 2" xfId="2533" xr:uid="{FBF0ED90-E3F8-4569-9B05-F2426B920421}"/>
    <cellStyle name="Normal 4 3 2 3 2 3" xfId="2018" xr:uid="{8CDE178C-5979-44F0-9161-30352099C3CC}"/>
    <cellStyle name="Normal 4 3 2 3 3" xfId="806" xr:uid="{F0797B88-7365-4506-9D91-065206988AE9}"/>
    <cellStyle name="Normal 4 3 2 3 3 2" xfId="1327" xr:uid="{5C71BF89-2B31-4900-BDDC-71A944BF59F5}"/>
    <cellStyle name="Normal 4 3 2 3 3 2 2" xfId="2357" xr:uid="{7A21F079-E931-4046-BFE5-159F869A2799}"/>
    <cellStyle name="Normal 4 3 2 3 3 3" xfId="1842" xr:uid="{EA062B2E-DD2C-4418-A757-89C332C25A17}"/>
    <cellStyle name="Normal 4 3 2 3 4" xfId="1115" xr:uid="{18AFCBA4-498A-45D3-910E-664961C0F690}"/>
    <cellStyle name="Normal 4 3 2 3 4 2" xfId="2146" xr:uid="{70797871-FE6A-4B2D-B577-F156864B2476}"/>
    <cellStyle name="Normal 4 3 2 3 5" xfId="1631" xr:uid="{7E31133A-0F28-42BD-B5FF-C34679168AA0}"/>
    <cellStyle name="Normal 4 3 2 4" xfId="868" xr:uid="{B52B7CE8-21FE-486F-A73B-AE06B7C571F0}"/>
    <cellStyle name="Normal 4 3 2 4 2" xfId="1386" xr:uid="{83339D97-F5E3-4915-90AB-782CA396B372}"/>
    <cellStyle name="Normal 4 3 2 4 2 2" xfId="2416" xr:uid="{C318EB3A-AB7E-4BCD-B590-F61C630AAAA3}"/>
    <cellStyle name="Normal 4 3 2 4 3" xfId="1901" xr:uid="{8053D533-CE2D-49F5-A8E4-FC910268C14A}"/>
    <cellStyle name="Normal 4 3 2 5" xfId="683" xr:uid="{BC0A500A-D82B-4A27-82D1-1129F56B9DA3}"/>
    <cellStyle name="Normal 4 3 2 5 2" xfId="1210" xr:uid="{E18A0152-B485-4550-89DF-6B775DF7D4A9}"/>
    <cellStyle name="Normal 4 3 2 5 2 2" xfId="2240" xr:uid="{8BEA2A64-D652-4163-91AD-8B7406D4417D}"/>
    <cellStyle name="Normal 4 3 2 5 3" xfId="1725" xr:uid="{9E1EB691-516F-4F3A-BE95-030EDFE8EC3C}"/>
    <cellStyle name="Normal 4 3 2 6" xfId="1017" xr:uid="{46E43EF0-B920-4FDA-8920-5C7BAF1959E3}"/>
    <cellStyle name="Normal 4 3 2 6 2" xfId="2048" xr:uid="{DB3C8F82-C58C-484E-AEE3-31C3DFB19552}"/>
    <cellStyle name="Normal 4 3 2 7" xfId="1533" xr:uid="{CBB23805-C433-4532-9D58-3698B6B20360}"/>
    <cellStyle name="Normal 4 3 2 8" xfId="470" xr:uid="{677DCA9B-DA4D-4E3B-AE60-651818594047}"/>
    <cellStyle name="Normal 4 3 3" xfId="384" xr:uid="{00000000-0005-0000-0000-000015010000}"/>
    <cellStyle name="Normal 4 3 3 2" xfId="584" xr:uid="{12F94FAF-A079-4D0E-ADE9-32E02B5A89B0}"/>
    <cellStyle name="Normal 4 3 3 2 2" xfId="898" xr:uid="{A7A2D726-9F90-48F8-A9F3-5611D2F65029}"/>
    <cellStyle name="Normal 4 3 3 2 2 2" xfId="1416" xr:uid="{DA89ADCC-3789-484D-9BAA-F1C73ED73C3A}"/>
    <cellStyle name="Normal 4 3 3 2 2 2 2" xfId="2446" xr:uid="{4A184349-2C44-4925-A356-D8D207FB3F42}"/>
    <cellStyle name="Normal 4 3 3 2 2 3" xfId="1931" xr:uid="{04C01BB6-B67C-4425-A5EB-8EF47F128F2E}"/>
    <cellStyle name="Normal 4 3 3 2 3" xfId="1131" xr:uid="{8BE3C563-916F-4EDC-937B-C33927148C51}"/>
    <cellStyle name="Normal 4 3 3 2 3 2" xfId="2162" xr:uid="{22625A18-DA11-4F2F-B150-BA4BCBFEC5D9}"/>
    <cellStyle name="Normal 4 3 3 2 4" xfId="1647" xr:uid="{B02E61A4-D534-4493-8197-446FCB3E7396}"/>
    <cellStyle name="Normal 4 3 3 3" xfId="713" xr:uid="{AA9F467E-8995-4F18-BC23-5DED9DDD02AC}"/>
    <cellStyle name="Normal 4 3 3 3 2" xfId="1240" xr:uid="{C43B343A-48F6-4783-BFBC-F4877EC546C7}"/>
    <cellStyle name="Normal 4 3 3 3 2 2" xfId="2270" xr:uid="{51B20477-922E-43AC-9A54-B6B2523D573D}"/>
    <cellStyle name="Normal 4 3 3 3 3" xfId="1755" xr:uid="{EED1FDBA-D01B-48F8-ACD3-0A0D4CB406A1}"/>
    <cellStyle name="Normal 4 3 3 4" xfId="1033" xr:uid="{A3B58ECD-1476-4CE2-9A43-297A4E7AF6C1}"/>
    <cellStyle name="Normal 4 3 3 4 2" xfId="2064" xr:uid="{B8E9C684-CB6C-4F10-9C65-4B80F7167629}"/>
    <cellStyle name="Normal 4 3 3 5" xfId="1549" xr:uid="{5B7649D7-81D9-4D71-A9BA-BA6E2D3ACF19}"/>
    <cellStyle name="Normal 4 3 3 6" xfId="486" xr:uid="{0416685A-AFA0-4FE5-8173-A5B747F3135D}"/>
    <cellStyle name="Normal 4 3 4" xfId="524" xr:uid="{F6917344-E2AF-45F0-AC3D-BD8666458FFA}"/>
    <cellStyle name="Normal 4 3 4 2" xfId="956" xr:uid="{F9B13A50-7724-4F02-AF97-CC369E0471D9}"/>
    <cellStyle name="Normal 4 3 4 2 2" xfId="1474" xr:uid="{2C27FE06-DAEC-4684-AE9B-54543324F310}"/>
    <cellStyle name="Normal 4 3 4 2 2 2" xfId="2504" xr:uid="{2A030BF2-D8DC-4435-9119-1DA614F72A45}"/>
    <cellStyle name="Normal 4 3 4 2 3" xfId="1989" xr:uid="{DFD73B78-A0E9-4068-94C0-9C3617A9C0D8}"/>
    <cellStyle name="Normal 4 3 4 3" xfId="771" xr:uid="{81DE379D-3FA5-411C-8FCE-877F9F040D77}"/>
    <cellStyle name="Normal 4 3 4 3 2" xfId="1298" xr:uid="{D1A2282E-35C0-4FE5-B224-C75160C23501}"/>
    <cellStyle name="Normal 4 3 4 3 2 2" xfId="2328" xr:uid="{660CFB42-F435-49D0-A834-BF3A9F0C7D13}"/>
    <cellStyle name="Normal 4 3 4 3 3" xfId="1813" xr:uid="{0286BD5C-425D-4E7C-900D-E910F25F6571}"/>
    <cellStyle name="Normal 4 3 4 4" xfId="1071" xr:uid="{3936F6B4-8ED5-4B00-ACD8-E09478463ADD}"/>
    <cellStyle name="Normal 4 3 4 4 2" xfId="2102" xr:uid="{6FB9544D-0FC4-42D2-BCD6-1CB1FBB47178}"/>
    <cellStyle name="Normal 4 3 4 5" xfId="1587" xr:uid="{D6E11533-BA99-4916-93F8-BA22B30F95BA}"/>
    <cellStyle name="Normal 4 3 5" xfId="839" xr:uid="{880BAAF3-B7FC-450B-9A7F-ED2A11F02B5C}"/>
    <cellStyle name="Normal 4 3 5 2" xfId="1357" xr:uid="{A74A1462-93AD-48F8-8186-477073769C0D}"/>
    <cellStyle name="Normal 4 3 5 2 2" xfId="2387" xr:uid="{6D78F540-9729-42AC-A510-BEEFC61DB4D7}"/>
    <cellStyle name="Normal 4 3 5 3" xfId="1872" xr:uid="{9CAB6D62-1E3B-4055-A354-86C87CC30BD4}"/>
    <cellStyle name="Normal 4 3 6" xfId="650" xr:uid="{99E876E0-CAA8-432F-89EA-9E86A4D2AE3F}"/>
    <cellStyle name="Normal 4 3 6 2" xfId="1181" xr:uid="{9A672AC8-2A5A-4630-867D-076558689B22}"/>
    <cellStyle name="Normal 4 3 6 2 2" xfId="2211" xr:uid="{4A77B869-7DF9-4B34-8385-7FB5B190F66E}"/>
    <cellStyle name="Normal 4 3 6 3" xfId="1696" xr:uid="{DC1214A3-C9E0-4CF9-B800-F2D8D9697A0F}"/>
    <cellStyle name="Normal 4 3 7" xfId="1001" xr:uid="{7B8F5EEA-1606-4FE4-AE0A-F1521ACA47A1}"/>
    <cellStyle name="Normal 4 3 7 2" xfId="2032" xr:uid="{0B699C94-F1B2-4D46-85A8-B71CFB6439BF}"/>
    <cellStyle name="Normal 4 3 8" xfId="1517" xr:uid="{25588391-D067-46BB-8E83-A92BBC6F8B32}"/>
    <cellStyle name="Normal 4 3 9" xfId="426" xr:uid="{68B0AD17-B1F7-4DB5-969E-968FEE422512}"/>
    <cellStyle name="Normal 4 4" xfId="289" xr:uid="{00000000-0005-0000-0000-000016010000}"/>
    <cellStyle name="Normal 4 4 2" xfId="371" xr:uid="{00000000-0005-0000-0000-000017010000}"/>
    <cellStyle name="Normal 4 4 2 2" xfId="403" xr:uid="{00000000-0005-0000-0000-000018010000}"/>
    <cellStyle name="Normal 4 4 2 2 2" xfId="603" xr:uid="{6EC6B4C0-46B1-4BB5-BF32-141A3941AF24}"/>
    <cellStyle name="Normal 4 4 2 2 2 2" xfId="1150" xr:uid="{1787B6E6-E6E8-4AD7-A1CE-8357823C9959}"/>
    <cellStyle name="Normal 4 4 2 2 2 2 2" xfId="2181" xr:uid="{A136DF68-374C-4949-86B1-9B55F8E14084}"/>
    <cellStyle name="Normal 4 4 2 2 2 3" xfId="1666" xr:uid="{4DB55678-F5AC-4449-8E06-EE1F27353D53}"/>
    <cellStyle name="Normal 4 4 2 2 3" xfId="911" xr:uid="{F732767E-6267-4BC5-95A6-F6EDCFD1B98F}"/>
    <cellStyle name="Normal 4 4 2 2 3 2" xfId="1429" xr:uid="{11A32F9C-CC4D-45E7-8CF3-F881C9DC71AC}"/>
    <cellStyle name="Normal 4 4 2 2 3 2 2" xfId="2459" xr:uid="{F3D376BE-553C-404D-B50A-8CFF01710515}"/>
    <cellStyle name="Normal 4 4 2 2 3 3" xfId="1944" xr:uid="{D74695E1-F42E-464F-805A-0AAFEBB82764}"/>
    <cellStyle name="Normal 4 4 2 2 4" xfId="1052" xr:uid="{E44FCAA3-F5F6-4A86-9541-E618B670E2B7}"/>
    <cellStyle name="Normal 4 4 2 2 4 2" xfId="2083" xr:uid="{AEE45E4D-0455-45FD-BB23-61CDD36478B2}"/>
    <cellStyle name="Normal 4 4 2 2 5" xfId="1568" xr:uid="{09668E3E-E120-4D6E-A716-DA27FEE37524}"/>
    <cellStyle name="Normal 4 4 2 2 6" xfId="505" xr:uid="{F6030773-CB4A-47AD-A385-22FC6A4E2805}"/>
    <cellStyle name="Normal 4 4 2 3" xfId="572" xr:uid="{A4D166D0-9D93-430A-B5A7-46E6AFF16A24}"/>
    <cellStyle name="Normal 4 4 2 3 2" xfId="1119" xr:uid="{8103A7DF-7C77-4AD2-8D8D-D687F107226D}"/>
    <cellStyle name="Normal 4 4 2 3 2 2" xfId="2150" xr:uid="{E752DBAA-E432-4B0D-AA6B-87574EF7AA08}"/>
    <cellStyle name="Normal 4 4 2 3 3" xfId="1635" xr:uid="{E13FDF85-FB19-4039-A92E-148A8FDD1FAE}"/>
    <cellStyle name="Normal 4 4 2 4" xfId="726" xr:uid="{EE5D4637-546C-4BC6-A5CF-CEE203DB5D11}"/>
    <cellStyle name="Normal 4 4 2 4 2" xfId="1253" xr:uid="{D0EE4DE3-7A1C-47A3-A470-5B32F1268D6F}"/>
    <cellStyle name="Normal 4 4 2 4 2 2" xfId="2283" xr:uid="{DEA76647-2559-48FE-B27F-7265447BC31D}"/>
    <cellStyle name="Normal 4 4 2 4 3" xfId="1768" xr:uid="{2E08417D-EB00-481D-80B5-98A1C7B27916}"/>
    <cellStyle name="Normal 4 4 2 5" xfId="1021" xr:uid="{93ABB53F-13C6-4A71-B3E7-DA0776091EAC}"/>
    <cellStyle name="Normal 4 4 2 5 2" xfId="2052" xr:uid="{DFEC9C59-3775-4ABF-8244-22E8E210B9AE}"/>
    <cellStyle name="Normal 4 4 2 6" xfId="1537" xr:uid="{48D5B65B-F299-442C-BD8F-8AEB5EADCFD9}"/>
    <cellStyle name="Normal 4 4 2 7" xfId="474" xr:uid="{004643B7-3A07-431C-B240-0F3267B101C9}"/>
    <cellStyle name="Normal 4 4 3" xfId="388" xr:uid="{00000000-0005-0000-0000-000019010000}"/>
    <cellStyle name="Normal 4 4 3 2" xfId="588" xr:uid="{3C638751-19AF-4DA8-8885-836C0FBB3E19}"/>
    <cellStyle name="Normal 4 4 3 2 2" xfId="975" xr:uid="{6F1B0763-83DD-4833-B215-B94DC90B6BAF}"/>
    <cellStyle name="Normal 4 4 3 2 2 2" xfId="1492" xr:uid="{48AD80D0-7AEB-4048-8762-8778ED41D8BE}"/>
    <cellStyle name="Normal 4 4 3 2 2 2 2" xfId="2522" xr:uid="{70863289-4056-4A97-9583-818531B0B93C}"/>
    <cellStyle name="Normal 4 4 3 2 2 3" xfId="2007" xr:uid="{99563B1A-86D6-4736-ADED-9BFA76DB40B9}"/>
    <cellStyle name="Normal 4 4 3 2 3" xfId="1135" xr:uid="{29EA4D45-DABE-4EF8-9F5E-D9B72A588FFB}"/>
    <cellStyle name="Normal 4 4 3 2 3 2" xfId="2166" xr:uid="{716C5B08-4974-409D-91C0-F0FB43D8F638}"/>
    <cellStyle name="Normal 4 4 3 2 4" xfId="1651" xr:uid="{FBF902FE-7122-41C0-A028-F19B6A97EBD2}"/>
    <cellStyle name="Normal 4 4 3 3" xfId="795" xr:uid="{1C0F134E-4A7B-447A-9D59-9E61A855BE6A}"/>
    <cellStyle name="Normal 4 4 3 3 2" xfId="1316" xr:uid="{A2834638-1AC1-4600-914E-8420F341FD1F}"/>
    <cellStyle name="Normal 4 4 3 3 2 2" xfId="2346" xr:uid="{37002C2B-2FB2-4936-A56E-E822F4898277}"/>
    <cellStyle name="Normal 4 4 3 3 3" xfId="1831" xr:uid="{88D2EE4C-64E6-4824-829A-4A0ED555566A}"/>
    <cellStyle name="Normal 4 4 3 4" xfId="1037" xr:uid="{558CE83B-C318-464D-A2A5-DCD75DA851E7}"/>
    <cellStyle name="Normal 4 4 3 4 2" xfId="2068" xr:uid="{01D0137B-6431-45A7-A432-42BE8F56A6B6}"/>
    <cellStyle name="Normal 4 4 3 5" xfId="1553" xr:uid="{ACF71F8E-A509-4616-870A-5C21415F3285}"/>
    <cellStyle name="Normal 4 4 3 6" xfId="490" xr:uid="{7A6395EF-6AE4-43C5-B53E-171E3DBD419D}"/>
    <cellStyle name="Normal 4 4 4" xfId="539" xr:uid="{CA7861DE-4FBF-4AF9-BA62-39FE1496E7AB}"/>
    <cellStyle name="Normal 4 4 4 2" xfId="852" xr:uid="{AA5683AC-97BF-46ED-A86C-90031B8CDB71}"/>
    <cellStyle name="Normal 4 4 4 2 2" xfId="1370" xr:uid="{135BA586-C39C-422C-82BC-5F7F402F08F4}"/>
    <cellStyle name="Normal 4 4 4 2 2 2" xfId="2400" xr:uid="{94537E64-3F3B-465D-B3ED-79960F194F45}"/>
    <cellStyle name="Normal 4 4 4 2 3" xfId="1885" xr:uid="{11030D8D-9BD3-4B64-A51D-AC8B076472FA}"/>
    <cellStyle name="Normal 4 4 4 3" xfId="1086" xr:uid="{E240C7F8-FE20-44F2-BDC1-501DF7E0BB8C}"/>
    <cellStyle name="Normal 4 4 4 3 2" xfId="2117" xr:uid="{950F112C-B8B3-4EDA-971F-6F50541AE3AC}"/>
    <cellStyle name="Normal 4 4 4 4" xfId="1602" xr:uid="{A722BC11-F2D5-49BB-B16F-FACD027FBE4C}"/>
    <cellStyle name="Normal 4 4 5" xfId="667" xr:uid="{E81F2133-F353-4CC9-A369-E95C271508E0}"/>
    <cellStyle name="Normal 4 4 5 2" xfId="1194" xr:uid="{63859C1B-E255-4A95-9957-AED75A56DBD7}"/>
    <cellStyle name="Normal 4 4 5 2 2" xfId="2224" xr:uid="{D190F2B9-B3C2-4147-B3B6-51AC88055BA3}"/>
    <cellStyle name="Normal 4 4 5 3" xfId="1709" xr:uid="{8160210E-37BB-4EFB-B8CE-DF84CEE0F831}"/>
    <cellStyle name="Normal 4 4 6" xfId="1005" xr:uid="{99FAF95F-272C-4F59-82EA-C53A22E2FDE2}"/>
    <cellStyle name="Normal 4 4 6 2" xfId="2036" xr:uid="{54BDF1CA-C00B-4544-9C3A-5E30A5077C1A}"/>
    <cellStyle name="Normal 4 4 7" xfId="1522" xr:uid="{E20E8ADF-9047-46FB-8340-14A055B2B8E1}"/>
    <cellStyle name="Normal 4 4 8" xfId="441" xr:uid="{92B461B9-179D-40D7-8751-101CDF217E97}"/>
    <cellStyle name="Normal 4 5" xfId="323" xr:uid="{00000000-0005-0000-0000-00001A010000}"/>
    <cellStyle name="Normal 4 5 2" xfId="882" xr:uid="{FC10DB2F-8670-4B13-89F7-ACDF548058E5}"/>
    <cellStyle name="Normal 4 5 2 2" xfId="1400" xr:uid="{257826B4-6242-4728-9892-DF097B2DA530}"/>
    <cellStyle name="Normal 4 5 2 2 2" xfId="2430" xr:uid="{28EDC6CA-2801-4FD8-A8A5-557068924C01}"/>
    <cellStyle name="Normal 4 5 2 3" xfId="1915" xr:uid="{54E685B8-83DB-40BB-B11E-B48413528C55}"/>
    <cellStyle name="Normal 4 5 3" xfId="697" xr:uid="{96E5D81C-672C-4363-A8CD-CBD01152820E}"/>
    <cellStyle name="Normal 4 5 3 2" xfId="1224" xr:uid="{0406B476-A406-49AA-83A1-8040F4583D5C}"/>
    <cellStyle name="Normal 4 5 3 2 2" xfId="2254" xr:uid="{435AA025-5280-4CCC-A561-C3C03B3625A5}"/>
    <cellStyle name="Normal 4 5 3 3" xfId="1739" xr:uid="{1E6DB0D6-DAEC-435D-B324-2D5CBE069B97}"/>
    <cellStyle name="Normal 4 6" xfId="339" xr:uid="{00000000-0005-0000-0000-00001B010000}"/>
    <cellStyle name="Normal 4 6 2" xfId="374" xr:uid="{00000000-0005-0000-0000-00001C010000}"/>
    <cellStyle name="Normal 4 6 2 2" xfId="405" xr:uid="{00000000-0005-0000-0000-00001D010000}"/>
    <cellStyle name="Normal 4 6 2 2 2" xfId="605" xr:uid="{99771546-EA6B-4834-8558-75E463C9198A}"/>
    <cellStyle name="Normal 4 6 2 2 2 2" xfId="1152" xr:uid="{2E23E768-6AC4-4845-BFEA-82507A16D117}"/>
    <cellStyle name="Normal 4 6 2 2 2 2 2" xfId="2183" xr:uid="{D4DCC7AF-D362-47BC-BE3A-06E6A6920A4B}"/>
    <cellStyle name="Normal 4 6 2 2 2 3" xfId="1668" xr:uid="{BDBA8972-70B8-4EE0-8734-37DA7868990D}"/>
    <cellStyle name="Normal 4 6 2 2 3" xfId="1054" xr:uid="{477F9630-EEF9-4A17-B9B9-5BB8496905E3}"/>
    <cellStyle name="Normal 4 6 2 2 3 2" xfId="2085" xr:uid="{1221690F-FD69-4F02-B1AE-1B28FB1533E1}"/>
    <cellStyle name="Normal 4 6 2 2 4" xfId="1570" xr:uid="{1915CCBA-E399-48D8-A365-764FAF485C88}"/>
    <cellStyle name="Normal 4 6 2 2 5" xfId="507" xr:uid="{5206D91B-74BD-446A-9D80-5DC7753AFA2D}"/>
    <cellStyle name="Normal 4 6 2 3" xfId="574" xr:uid="{851782C7-643A-46DB-8854-590B4D01E6CB}"/>
    <cellStyle name="Normal 4 6 2 3 2" xfId="1121" xr:uid="{8DDC15BD-2AD0-4FB7-B371-063AE9A79AA4}"/>
    <cellStyle name="Normal 4 6 2 3 2 2" xfId="2152" xr:uid="{B8B89586-84C1-4702-81DC-C081B6EAECB2}"/>
    <cellStyle name="Normal 4 6 2 3 3" xfId="1637" xr:uid="{8D9602EA-68AD-4B1E-9476-A35480D9E4A8}"/>
    <cellStyle name="Normal 4 6 2 4" xfId="940" xr:uid="{28A7A532-3471-4D7F-BDBD-F34E496CD945}"/>
    <cellStyle name="Normal 4 6 2 4 2" xfId="1458" xr:uid="{58812117-845B-42D2-8890-B2F8B1CC2C1C}"/>
    <cellStyle name="Normal 4 6 2 4 2 2" xfId="2488" xr:uid="{C7BC8657-7552-4226-BF4A-B412BBEC8D8D}"/>
    <cellStyle name="Normal 4 6 2 4 3" xfId="1973" xr:uid="{39D087C1-1B76-4B38-B1F0-6E0E7EC2BF83}"/>
    <cellStyle name="Normal 4 6 2 5" xfId="1023" xr:uid="{2D23F7E9-8C1E-4E18-BF64-CA8A0EFD214C}"/>
    <cellStyle name="Normal 4 6 2 5 2" xfId="2054" xr:uid="{2907D223-2B75-4C6A-A1CC-60500610C22F}"/>
    <cellStyle name="Normal 4 6 2 6" xfId="1539" xr:uid="{E2662132-EC24-4A25-A757-2AF1BC977173}"/>
    <cellStyle name="Normal 4 6 2 7" xfId="476" xr:uid="{EB55A849-3D8C-4B9D-8084-73BB6DB196DC}"/>
    <cellStyle name="Normal 4 6 3" xfId="390" xr:uid="{00000000-0005-0000-0000-00001E010000}"/>
    <cellStyle name="Normal 4 6 3 2" xfId="590" xr:uid="{30B669DA-9ADF-4A14-BF98-67FAF7395D1B}"/>
    <cellStyle name="Normal 4 6 3 2 2" xfId="1137" xr:uid="{6C08D8F4-384E-441C-9434-D6F32BEB964E}"/>
    <cellStyle name="Normal 4 6 3 2 2 2" xfId="2168" xr:uid="{3265D0B7-62A9-431B-B883-F948D796B134}"/>
    <cellStyle name="Normal 4 6 3 2 3" xfId="1653" xr:uid="{F68DE258-9ABD-4946-9D2B-3465F1557D82}"/>
    <cellStyle name="Normal 4 6 3 3" xfId="1039" xr:uid="{69B78D7C-CB31-4920-A03C-ED23BA735EDD}"/>
    <cellStyle name="Normal 4 6 3 3 2" xfId="2070" xr:uid="{9BC6CDD0-4431-4754-9CBE-FD6B8624944E}"/>
    <cellStyle name="Normal 4 6 3 4" xfId="1555" xr:uid="{C709DD55-A795-4193-8D10-DE7451BA81C7}"/>
    <cellStyle name="Normal 4 6 3 5" xfId="492" xr:uid="{C535A844-C348-4A6F-B062-F618EB04196A}"/>
    <cellStyle name="Normal 4 6 4" xfId="557" xr:uid="{903BC309-A42D-4B16-81BA-2A35CFBEC9E3}"/>
    <cellStyle name="Normal 4 6 4 2" xfId="1104" xr:uid="{97A5125B-90FF-4503-AE31-1C7FFCBB379B}"/>
    <cellStyle name="Normal 4 6 4 2 2" xfId="2135" xr:uid="{604FBBBD-10AC-4126-B95B-BE741B68101D}"/>
    <cellStyle name="Normal 4 6 4 3" xfId="1620" xr:uid="{E2C885E2-B67B-4D07-8656-3201E55499B3}"/>
    <cellStyle name="Normal 4 6 5" xfId="755" xr:uid="{FF43A14E-F4D6-4198-BA22-79F522B40072}"/>
    <cellStyle name="Normal 4 6 5 2" xfId="1282" xr:uid="{F16DF250-6421-4615-A0A7-D1173EE6B81B}"/>
    <cellStyle name="Normal 4 6 5 2 2" xfId="2312" xr:uid="{79AC6FCB-C76C-442E-BC2D-3F67FEFC8420}"/>
    <cellStyle name="Normal 4 6 5 3" xfId="1797" xr:uid="{65FB9B5F-5910-46EE-A4E4-C85A4444EB58}"/>
    <cellStyle name="Normal 4 6 6" xfId="1008" xr:uid="{C55D2DF9-085D-47DB-BEB1-1D4768BCDDF4}"/>
    <cellStyle name="Normal 4 6 6 2" xfId="2039" xr:uid="{65EBAF7A-DE98-456D-BDC1-4327E5C96339}"/>
    <cellStyle name="Normal 4 6 7" xfId="1524" xr:uid="{B7D1CC0D-328C-49E7-8EFE-867BB8F7F9AC}"/>
    <cellStyle name="Normal 4 6 8" xfId="459" xr:uid="{9EC19622-E4F8-4FF6-AD83-0D1E80E6955B}"/>
    <cellStyle name="Normal 4 7" xfId="350" xr:uid="{00000000-0005-0000-0000-00001F010000}"/>
    <cellStyle name="Normal 4 7 2" xfId="395" xr:uid="{00000000-0005-0000-0000-000020010000}"/>
    <cellStyle name="Normal 4 7 2 2" xfId="595" xr:uid="{50904578-A86F-4CAC-B5B6-7C96226D1734}"/>
    <cellStyle name="Normal 4 7 2 2 2" xfId="1142" xr:uid="{7C894015-4D37-4D97-AE79-677E93B93B6E}"/>
    <cellStyle name="Normal 4 7 2 2 2 2" xfId="2173" xr:uid="{8F8391F6-3B5C-4D52-8BC5-FC66811013CC}"/>
    <cellStyle name="Normal 4 7 2 2 3" xfId="1658" xr:uid="{C92883C6-5F4D-4444-B741-D7B420919557}"/>
    <cellStyle name="Normal 4 7 2 3" xfId="1044" xr:uid="{510EA846-4785-4475-8F58-E8ED8C5D867D}"/>
    <cellStyle name="Normal 4 7 2 3 2" xfId="2075" xr:uid="{C51C218F-1944-4788-A22A-73FBBD117013}"/>
    <cellStyle name="Normal 4 7 2 4" xfId="1560" xr:uid="{BD83552F-29D7-4BD2-A7C5-1ECD6E72B2B0}"/>
    <cellStyle name="Normal 4 7 2 5" xfId="497" xr:uid="{4F81EBEE-CBD6-442A-B7A1-177EC3B7D70D}"/>
    <cellStyle name="Normal 4 7 3" xfId="564" xr:uid="{C5E0EF79-174C-450C-B508-BF22C7FF0C60}"/>
    <cellStyle name="Normal 4 7 3 2" xfId="1111" xr:uid="{65E2B053-9E88-4BEE-BB60-CD8FDB46AAC3}"/>
    <cellStyle name="Normal 4 7 3 2 2" xfId="2142" xr:uid="{96EC6C78-82DF-443D-8C53-DE71B02C57BC}"/>
    <cellStyle name="Normal 4 7 3 3" xfId="1627" xr:uid="{7A88CDAC-DD42-4A63-A831-3BFA6184792E}"/>
    <cellStyle name="Normal 4 7 4" xfId="823" xr:uid="{4D90830B-CDA5-4843-9D9B-83B8673D2D61}"/>
    <cellStyle name="Normal 4 7 4 2" xfId="1341" xr:uid="{4DFD504F-DE93-47C2-9D4C-E61EB24B75A4}"/>
    <cellStyle name="Normal 4 7 4 2 2" xfId="2371" xr:uid="{2923275E-F417-408D-BC0F-1777BEA76CBF}"/>
    <cellStyle name="Normal 4 7 4 3" xfId="1856" xr:uid="{527A6586-DB46-4DF2-97BD-8CD5EDB3C4F8}"/>
    <cellStyle name="Normal 4 7 5" xfId="1013" xr:uid="{34AC70D8-368D-4764-B7E3-A049CC76BBAB}"/>
    <cellStyle name="Normal 4 7 5 2" xfId="2044" xr:uid="{42B22AEA-26B4-4244-93C4-35EE0505FECD}"/>
    <cellStyle name="Normal 4 7 6" xfId="1529" xr:uid="{75D1BC77-2E79-4D15-8657-957261CC9250}"/>
    <cellStyle name="Normal 4 7 7" xfId="466" xr:uid="{01697B90-FD0C-4508-BBA1-0DDCE08261A4}"/>
    <cellStyle name="Normal 4 8" xfId="380" xr:uid="{00000000-0005-0000-0000-000021010000}"/>
    <cellStyle name="Normal 4 8 2" xfId="580" xr:uid="{B90E7291-6480-46D6-A450-1D19550889F8}"/>
    <cellStyle name="Normal 4 8 2 2" xfId="1127" xr:uid="{B090EE30-9E45-4B65-BEF5-E52ECCE544E0}"/>
    <cellStyle name="Normal 4 8 2 2 2" xfId="2158" xr:uid="{4CB71828-3C1F-469E-AFDE-CF4370700303}"/>
    <cellStyle name="Normal 4 8 2 3" xfId="1643" xr:uid="{A9E35862-6B71-40FE-B7A5-975ED9E5712A}"/>
    <cellStyle name="Normal 4 8 3" xfId="1029" xr:uid="{56D6D555-2490-4DDE-B887-114A66552ADF}"/>
    <cellStyle name="Normal 4 8 3 2" xfId="2060" xr:uid="{F5698630-0779-4FCF-A913-B5EF4859F28F}"/>
    <cellStyle name="Normal 4 8 4" xfId="1545" xr:uid="{E5CE42E7-3CF9-45F9-A366-4DC1E5E7EFB1}"/>
    <cellStyle name="Normal 4 8 5" xfId="482" xr:uid="{C9CB028D-6B17-44F6-A0A6-05FD97522CA0}"/>
    <cellStyle name="Normal 4 9" xfId="519" xr:uid="{3E2B6432-E33B-4858-AE01-5D5FE28A7C88}"/>
    <cellStyle name="Normal 4 9 2" xfId="1066" xr:uid="{974C9E9C-FE91-448F-B087-FD016236B0CE}"/>
    <cellStyle name="Normal 4 9 2 2" xfId="2097" xr:uid="{4CE13BFA-CD63-4750-B136-AA88EB539058}"/>
    <cellStyle name="Normal 4 9 3" xfId="1582" xr:uid="{5B335FFE-846E-40A8-9AB3-0F917F9C976D}"/>
    <cellStyle name="Normal 5" xfId="174" xr:uid="{00000000-0005-0000-0000-000022010000}"/>
    <cellStyle name="Normal 5 2" xfId="260" xr:uid="{00000000-0005-0000-0000-000023010000}"/>
    <cellStyle name="Normal 5 2 2" xfId="363" xr:uid="{00000000-0005-0000-0000-000024010000}"/>
    <cellStyle name="Normal 5 3" xfId="625" xr:uid="{3B786117-B4A7-4337-89E1-21D67A1348D0}"/>
    <cellStyle name="Normal 6" xfId="222" xr:uid="{00000000-0005-0000-0000-000025010000}"/>
    <cellStyle name="Normal 6 2" xfId="343" xr:uid="{00000000-0005-0000-0000-000026010000}"/>
    <cellStyle name="Normal 6 2 2" xfId="375" xr:uid="{00000000-0005-0000-0000-000027010000}"/>
    <cellStyle name="Normal 6 2 2 2" xfId="406" xr:uid="{00000000-0005-0000-0000-000028010000}"/>
    <cellStyle name="Normal 6 2 2 2 2" xfId="606" xr:uid="{F11126EC-6594-4C82-AC80-04E2DBCD2FE5}"/>
    <cellStyle name="Normal 6 2 2 2 2 2" xfId="1153" xr:uid="{21610C0B-C037-46E2-96D5-32541634402C}"/>
    <cellStyle name="Normal 6 2 2 2 2 2 2" xfId="2184" xr:uid="{54B8FAA1-E48E-4952-8561-1D3DDD4631DE}"/>
    <cellStyle name="Normal 6 2 2 2 2 3" xfId="1669" xr:uid="{278EA8AF-6762-488B-BC83-5CDF26B265BD}"/>
    <cellStyle name="Normal 6 2 2 2 3" xfId="1055" xr:uid="{4928554B-1C55-4637-99FB-41D2614B0AAE}"/>
    <cellStyle name="Normal 6 2 2 2 3 2" xfId="2086" xr:uid="{9E332015-6A14-4A33-AEEF-87D6A093F7DB}"/>
    <cellStyle name="Normal 6 2 2 2 4" xfId="1571" xr:uid="{7D1758E6-1F1D-4600-AEFD-B8BA0D261386}"/>
    <cellStyle name="Normal 6 2 2 2 5" xfId="508" xr:uid="{9C066622-B04D-42F1-B610-9DC264095524}"/>
    <cellStyle name="Normal 6 2 2 3" xfId="575" xr:uid="{F0C1955F-99AF-4833-AF93-F64988B24989}"/>
    <cellStyle name="Normal 6 2 2 3 2" xfId="1122" xr:uid="{738D4D5E-46B4-441A-9CDA-0316C9511857}"/>
    <cellStyle name="Normal 6 2 2 3 2 2" xfId="2153" xr:uid="{8E22D85F-F290-4596-9850-6AE508A3CBA7}"/>
    <cellStyle name="Normal 6 2 2 3 3" xfId="1638" xr:uid="{DC88AA32-C0C1-49A7-8F29-A46E437D1EE3}"/>
    <cellStyle name="Normal 6 2 2 4" xfId="1024" xr:uid="{F5EBEDF0-73A6-4C24-988C-0DB070B0AC3E}"/>
    <cellStyle name="Normal 6 2 2 4 2" xfId="2055" xr:uid="{9F8DD12F-AD41-48E6-806E-01021405363E}"/>
    <cellStyle name="Normal 6 2 2 5" xfId="1540" xr:uid="{C0D4D4DC-7FB1-4467-8060-4567F0DC5CE6}"/>
    <cellStyle name="Normal 6 2 2 6" xfId="477" xr:uid="{D0A302F8-70A5-49FE-B7AB-550546242E35}"/>
    <cellStyle name="Normal 6 2 3" xfId="391" xr:uid="{00000000-0005-0000-0000-000029010000}"/>
    <cellStyle name="Normal 6 2 3 2" xfId="591" xr:uid="{BDEFB224-1C1F-49E6-8224-652942CD342F}"/>
    <cellStyle name="Normal 6 2 3 2 2" xfId="1138" xr:uid="{202071F3-7247-4139-9D10-5255E234B02A}"/>
    <cellStyle name="Normal 6 2 3 2 2 2" xfId="2169" xr:uid="{F335033A-8618-433A-A990-F072F0A8D4E7}"/>
    <cellStyle name="Normal 6 2 3 2 3" xfId="1654" xr:uid="{DE14B0F4-8C4F-41C5-9827-E91E77CE4970}"/>
    <cellStyle name="Normal 6 2 3 3" xfId="1040" xr:uid="{BB93CE9C-27B8-40FE-BA47-9D97627E021D}"/>
    <cellStyle name="Normal 6 2 3 3 2" xfId="2071" xr:uid="{7667A5AE-56EC-4704-8428-97B88E8C9681}"/>
    <cellStyle name="Normal 6 2 3 4" xfId="1556" xr:uid="{C6A8148B-1C89-4740-9349-15765535E064}"/>
    <cellStyle name="Normal 6 2 3 5" xfId="493" xr:uid="{A9A571BC-1089-4224-8D72-182AFDDE5C35}"/>
    <cellStyle name="Normal 6 2 4" xfId="558" xr:uid="{C6E7F94A-E9DC-4CD0-B467-F71ABC00193C}"/>
    <cellStyle name="Normal 6 2 4 2" xfId="1105" xr:uid="{3C80A601-929A-4F87-9A61-D3EC63385C37}"/>
    <cellStyle name="Normal 6 2 4 2 2" xfId="2136" xr:uid="{DB674AB3-9AD5-41C9-96D5-82F9939985AF}"/>
    <cellStyle name="Normal 6 2 4 3" xfId="1621" xr:uid="{B006F1A3-1E47-4A44-B5CF-C241EAE2C5ED}"/>
    <cellStyle name="Normal 6 2 5" xfId="1009" xr:uid="{EC7503C8-BB1D-456F-AB51-0495381CC6A0}"/>
    <cellStyle name="Normal 6 2 5 2" xfId="2040" xr:uid="{1408C6BF-5A22-4CEB-B04F-A4302F018D3D}"/>
    <cellStyle name="Normal 6 2 6" xfId="1525" xr:uid="{0A01034D-D0C6-4A59-95A8-0BA1D4C4D9EF}"/>
    <cellStyle name="Normal 6 2 7" xfId="460" xr:uid="{1B4B4D99-706F-4BA2-9500-AF777524DBF5}"/>
    <cellStyle name="Normal 6 3" xfId="359" xr:uid="{00000000-0005-0000-0000-00002A010000}"/>
    <cellStyle name="Normal 6 3 2" xfId="396" xr:uid="{00000000-0005-0000-0000-00002B010000}"/>
    <cellStyle name="Normal 6 3 2 2" xfId="596" xr:uid="{7DD6DFD9-DB80-4679-B5C9-ABDFF99B0348}"/>
    <cellStyle name="Normal 6 3 2 2 2" xfId="1143" xr:uid="{A18CDB9C-445E-4AFC-B430-BD76E85BA2EA}"/>
    <cellStyle name="Normal 6 3 2 2 2 2" xfId="2174" xr:uid="{76257044-2190-42D4-AB2A-1C6896251CB4}"/>
    <cellStyle name="Normal 6 3 2 2 3" xfId="1659" xr:uid="{1BCC0420-45F3-4266-876C-5ECBD6D3A2AE}"/>
    <cellStyle name="Normal 6 3 2 3" xfId="1045" xr:uid="{3B5CD2CC-BC14-4EFD-A6E5-3B945CD390E8}"/>
    <cellStyle name="Normal 6 3 2 3 2" xfId="2076" xr:uid="{1FBAF9F6-82E9-466F-8CA5-4BA70E4FF2E9}"/>
    <cellStyle name="Normal 6 3 2 4" xfId="1561" xr:uid="{F7FA41E3-D127-4018-BE8F-BD036434112F}"/>
    <cellStyle name="Normal 6 3 2 5" xfId="498" xr:uid="{3C948B0C-38BB-4544-A33B-28E69A5A9A98}"/>
    <cellStyle name="Normal 6 3 3" xfId="565" xr:uid="{337CA56F-76EA-4DB8-A475-C7F7066D4EEB}"/>
    <cellStyle name="Normal 6 3 3 2" xfId="1112" xr:uid="{7785D4E4-A309-4C52-A3A0-4CAD5AE508D2}"/>
    <cellStyle name="Normal 6 3 3 2 2" xfId="2143" xr:uid="{B5C09D4F-E5F6-46AE-9979-90C9D1F44AD0}"/>
    <cellStyle name="Normal 6 3 3 3" xfId="1628" xr:uid="{551A5A44-5D4C-43D1-8AAD-6CCD8B74BA7C}"/>
    <cellStyle name="Normal 6 3 4" xfId="1014" xr:uid="{746122AC-6054-41BA-B295-1569584893E8}"/>
    <cellStyle name="Normal 6 3 4 2" xfId="2045" xr:uid="{6166DDDE-6C63-4B47-AA48-8BD9E209C92F}"/>
    <cellStyle name="Normal 6 3 5" xfId="1530" xr:uid="{E0BF7962-2529-4646-BD6A-F3F894A27FE6}"/>
    <cellStyle name="Normal 6 3 6" xfId="467" xr:uid="{1BBBC79E-5A0A-4DDE-821A-29B547608DAF}"/>
    <cellStyle name="Normal 6 4" xfId="381" xr:uid="{00000000-0005-0000-0000-00002C010000}"/>
    <cellStyle name="Normal 6 4 2" xfId="581" xr:uid="{907AAD04-AF0A-4595-8707-ED33490166E9}"/>
    <cellStyle name="Normal 6 4 2 2" xfId="1128" xr:uid="{6887F187-D0DD-42F4-9E03-0B9D727E8AD8}"/>
    <cellStyle name="Normal 6 4 2 2 2" xfId="2159" xr:uid="{839468E9-07ED-499D-A025-0334D17B385A}"/>
    <cellStyle name="Normal 6 4 2 3" xfId="1644" xr:uid="{3F1F3629-7223-4A19-BAEA-323B7A01FF5D}"/>
    <cellStyle name="Normal 6 4 3" xfId="1030" xr:uid="{AA10F638-A657-46AA-9893-7A7DF8A8C132}"/>
    <cellStyle name="Normal 6 4 3 2" xfId="2061" xr:uid="{72653B44-3A20-4933-92A1-A61CE607728B}"/>
    <cellStyle name="Normal 6 4 4" xfId="1546" xr:uid="{E837A034-A5A7-4029-BB2B-8DFDC71EBA4B}"/>
    <cellStyle name="Normal 6 4 5" xfId="483" xr:uid="{C8E96628-F6CC-492B-A97F-97D11156CB27}"/>
    <cellStyle name="Normal 6 5" xfId="520" xr:uid="{3CEF096D-D926-4081-A417-E9F61A64D98A}"/>
    <cellStyle name="Normal 6 5 2" xfId="1067" xr:uid="{535AD7C1-5BF2-4247-A5E0-5D67B41F5892}"/>
    <cellStyle name="Normal 6 5 2 2" xfId="2098" xr:uid="{9A6C9A25-EBE1-47CE-846A-3E133A70CFFF}"/>
    <cellStyle name="Normal 6 5 3" xfId="1583" xr:uid="{38E7F4B1-324C-4A91-B257-FA5B56325D8A}"/>
    <cellStyle name="Normal 6 6" xfId="626" xr:uid="{7515749D-C839-435A-844D-A804A00C0098}"/>
    <cellStyle name="Normal 6 7" xfId="998" xr:uid="{CD95070E-10B3-44B6-BBE9-58CD8A81685B}"/>
    <cellStyle name="Normal 6 7 2" xfId="2029" xr:uid="{7DA57015-00E4-4196-BD5E-7E1A0AB9EB36}"/>
    <cellStyle name="Normal 6 8" xfId="1514" xr:uid="{A90BB581-3AB3-4BA1-BBF7-A86C6266C47B}"/>
    <cellStyle name="Normal 6 9" xfId="422" xr:uid="{0C580841-4714-4C51-8FD5-A94A8CB20DAC}"/>
    <cellStyle name="Normal 7" xfId="272" xr:uid="{00000000-0005-0000-0000-00002D010000}"/>
    <cellStyle name="Normal 7 10" xfId="1518" xr:uid="{B8B4B699-F2AF-44F4-8B7F-E513C4B35DDB}"/>
    <cellStyle name="Normal 7 11" xfId="427" xr:uid="{605DD20D-DAF2-4675-BBA8-CBB5E36688F1}"/>
    <cellStyle name="Normal 7 2" xfId="345" xr:uid="{00000000-0005-0000-0000-00002E010000}"/>
    <cellStyle name="Normal 7 2 10" xfId="462" xr:uid="{4CE95711-35B6-452D-9C38-A48A71930B6A}"/>
    <cellStyle name="Normal 7 2 2" xfId="377" xr:uid="{00000000-0005-0000-0000-00002F010000}"/>
    <cellStyle name="Normal 7 2 2 2" xfId="408" xr:uid="{00000000-0005-0000-0000-000030010000}"/>
    <cellStyle name="Normal 7 2 2 2 2" xfId="608" xr:uid="{9C192B42-94FE-4D57-A00E-5A7429E2A584}"/>
    <cellStyle name="Normal 7 2 2 2 2 2" xfId="932" xr:uid="{71442160-B7D1-4A33-B091-AB9398E1063E}"/>
    <cellStyle name="Normal 7 2 2 2 2 2 2" xfId="1450" xr:uid="{4E682453-7C44-48E1-9541-37C5F390F9F2}"/>
    <cellStyle name="Normal 7 2 2 2 2 2 2 2" xfId="2480" xr:uid="{85807A7F-3FB3-4762-9F21-414BDE91EAC5}"/>
    <cellStyle name="Normal 7 2 2 2 2 2 3" xfId="1965" xr:uid="{D4002EDC-B14E-4E41-B7E8-B0CC914C7717}"/>
    <cellStyle name="Normal 7 2 2 2 2 3" xfId="747" xr:uid="{7D43B407-082F-4B24-9491-4826D8E1529F}"/>
    <cellStyle name="Normal 7 2 2 2 2 3 2" xfId="1274" xr:uid="{65387D0F-7837-427C-92C9-1C1B8145A54E}"/>
    <cellStyle name="Normal 7 2 2 2 2 3 2 2" xfId="2304" xr:uid="{F0ED82F3-93AE-44AC-AFF3-7544B574A659}"/>
    <cellStyle name="Normal 7 2 2 2 2 3 3" xfId="1789" xr:uid="{CD65437C-D980-4DAE-A09D-1785F5629869}"/>
    <cellStyle name="Normal 7 2 2 2 2 4" xfId="1155" xr:uid="{5B8AE6FC-AA84-4E94-B7BC-A3F04A607C76}"/>
    <cellStyle name="Normal 7 2 2 2 2 4 2" xfId="2186" xr:uid="{8F0BAA43-78CB-4169-B413-7AF45BBE601E}"/>
    <cellStyle name="Normal 7 2 2 2 2 5" xfId="1671" xr:uid="{E3065267-781C-4095-8EB5-D1D4254CCD3B}"/>
    <cellStyle name="Normal 7 2 2 2 3" xfId="811" xr:uid="{E3913891-687E-4D58-ACB1-1F8F0056FF57}"/>
    <cellStyle name="Normal 7 2 2 2 3 2" xfId="991" xr:uid="{E0CCCF8D-8E65-4625-89B3-346BBA9677D5}"/>
    <cellStyle name="Normal 7 2 2 2 3 2 2" xfId="1508" xr:uid="{635E0AF0-6F00-4D4E-847F-03098E6C70FF}"/>
    <cellStyle name="Normal 7 2 2 2 3 2 2 2" xfId="2538" xr:uid="{1A270E20-E60B-40D7-B6D8-65B85F4E9420}"/>
    <cellStyle name="Normal 7 2 2 2 3 2 3" xfId="2023" xr:uid="{410E940C-4A10-4C47-9A20-09C22E0E1D31}"/>
    <cellStyle name="Normal 7 2 2 2 3 3" xfId="1332" xr:uid="{9B7FC422-11D1-43BA-AF7C-5328D81A6D76}"/>
    <cellStyle name="Normal 7 2 2 2 3 3 2" xfId="2362" xr:uid="{113E0EE3-FC4C-421B-AB5D-52CB71226E87}"/>
    <cellStyle name="Normal 7 2 2 2 3 4" xfId="1847" xr:uid="{DE6195C5-761E-44E1-9526-E8AD91BE81E0}"/>
    <cellStyle name="Normal 7 2 2 2 4" xfId="873" xr:uid="{05B0E2F9-6299-4044-87F5-93EC87CC78E5}"/>
    <cellStyle name="Normal 7 2 2 2 4 2" xfId="1391" xr:uid="{125C7882-1504-4252-A9FF-D52FBD22901A}"/>
    <cellStyle name="Normal 7 2 2 2 4 2 2" xfId="2421" xr:uid="{DA5F3AA3-1841-428D-B751-B2D629C01145}"/>
    <cellStyle name="Normal 7 2 2 2 4 3" xfId="1906" xr:uid="{16614B0C-7B6D-49BF-8E68-9E3C80BBCA5D}"/>
    <cellStyle name="Normal 7 2 2 2 5" xfId="688" xr:uid="{2BA48C2B-3170-4F70-A6BC-32D29ECD67FB}"/>
    <cellStyle name="Normal 7 2 2 2 5 2" xfId="1215" xr:uid="{62448212-61DA-4E22-B87C-A620BC93AFD9}"/>
    <cellStyle name="Normal 7 2 2 2 5 2 2" xfId="2245" xr:uid="{52533CAE-55BB-4E90-8AFD-A85A5EF6D55B}"/>
    <cellStyle name="Normal 7 2 2 2 5 3" xfId="1730" xr:uid="{6E49022D-EE5E-420B-B3D0-3A7740E31848}"/>
    <cellStyle name="Normal 7 2 2 2 6" xfId="1057" xr:uid="{66D32BEC-274C-447F-8F4D-1D455BD71908}"/>
    <cellStyle name="Normal 7 2 2 2 6 2" xfId="2088" xr:uid="{1D078EF6-ABF8-490A-ACF9-25BDA66139BA}"/>
    <cellStyle name="Normal 7 2 2 2 7" xfId="1573" xr:uid="{B01D10EE-FBB2-4F9D-89D6-2FDD8C737CB4}"/>
    <cellStyle name="Normal 7 2 2 2 8" xfId="510" xr:uid="{E50BB2E9-2426-4948-A791-87A8AD29A44D}"/>
    <cellStyle name="Normal 7 2 2 3" xfId="577" xr:uid="{38B35854-1D28-477B-8737-EDF282829AEA}"/>
    <cellStyle name="Normal 7 2 2 3 2" xfId="903" xr:uid="{FD1C1596-3C3D-4642-956C-CB974838CF32}"/>
    <cellStyle name="Normal 7 2 2 3 2 2" xfId="1421" xr:uid="{EAF65B41-D924-430A-BACB-FAF05A7E97EF}"/>
    <cellStyle name="Normal 7 2 2 3 2 2 2" xfId="2451" xr:uid="{D4F3B943-F08A-45C1-B548-528C3F0A4229}"/>
    <cellStyle name="Normal 7 2 2 3 2 3" xfId="1936" xr:uid="{5B5599A8-4413-47D0-9E6B-4CC326EE8F08}"/>
    <cellStyle name="Normal 7 2 2 3 3" xfId="718" xr:uid="{D4924794-C9D6-4B87-882B-5056156CE6DF}"/>
    <cellStyle name="Normal 7 2 2 3 3 2" xfId="1245" xr:uid="{074D14A7-5A39-4B1D-BA63-694535B68622}"/>
    <cellStyle name="Normal 7 2 2 3 3 2 2" xfId="2275" xr:uid="{F26EF28E-5820-4A73-B39C-625629387EF5}"/>
    <cellStyle name="Normal 7 2 2 3 3 3" xfId="1760" xr:uid="{2CAD9D9E-7CCF-4F1D-AB04-79454E36BB0B}"/>
    <cellStyle name="Normal 7 2 2 3 4" xfId="1124" xr:uid="{7948FFD5-7A5D-431F-8B76-10080564AC11}"/>
    <cellStyle name="Normal 7 2 2 3 4 2" xfId="2155" xr:uid="{0D9A91F3-EDCA-495D-86EB-C140A8E2A021}"/>
    <cellStyle name="Normal 7 2 2 3 5" xfId="1640" xr:uid="{48D772DC-6223-48F9-A35B-422F08734ADA}"/>
    <cellStyle name="Normal 7 2 2 4" xfId="776" xr:uid="{43063052-0814-41BB-B262-47E2014C2929}"/>
    <cellStyle name="Normal 7 2 2 4 2" xfId="961" xr:uid="{F71DC42A-686A-42AF-976F-AB2FB4A38850}"/>
    <cellStyle name="Normal 7 2 2 4 2 2" xfId="1479" xr:uid="{90E8BB5B-8E8A-4743-BC79-B25FADD8158C}"/>
    <cellStyle name="Normal 7 2 2 4 2 2 2" xfId="2509" xr:uid="{0412A2D5-1881-4177-B9FB-279B2C066767}"/>
    <cellStyle name="Normal 7 2 2 4 2 3" xfId="1994" xr:uid="{97629C88-B433-4FCC-AE6C-A57E26F60179}"/>
    <cellStyle name="Normal 7 2 2 4 3" xfId="1303" xr:uid="{8A055A62-76DA-4A20-87D5-D7F6614E4D00}"/>
    <cellStyle name="Normal 7 2 2 4 3 2" xfId="2333" xr:uid="{96E2DA13-BCEB-4703-AB09-705093B6A865}"/>
    <cellStyle name="Normal 7 2 2 4 4" xfId="1818" xr:uid="{D6A84EFA-B5D1-4BEC-AEDC-1E8ECC18EE35}"/>
    <cellStyle name="Normal 7 2 2 5" xfId="844" xr:uid="{F139E80C-70FC-4343-A294-3031BA02091C}"/>
    <cellStyle name="Normal 7 2 2 5 2" xfId="1362" xr:uid="{0A350E1C-07B7-409F-ABC4-5FF4896A1E78}"/>
    <cellStyle name="Normal 7 2 2 5 2 2" xfId="2392" xr:uid="{7F966114-EF2C-4126-840E-6CB6F603A225}"/>
    <cellStyle name="Normal 7 2 2 5 3" xfId="1877" xr:uid="{9DA08B21-CA4B-49A2-A49D-CE2E8D4C8164}"/>
    <cellStyle name="Normal 7 2 2 6" xfId="655" xr:uid="{E8EB63E0-CD7B-4A96-8519-A856C1D52939}"/>
    <cellStyle name="Normal 7 2 2 6 2" xfId="1186" xr:uid="{FE2CF514-757F-4898-8EB4-1E4766CE8621}"/>
    <cellStyle name="Normal 7 2 2 6 2 2" xfId="2216" xr:uid="{841E7B2D-FA3E-4853-BDF1-F40B7F5D010F}"/>
    <cellStyle name="Normal 7 2 2 6 3" xfId="1701" xr:uid="{C4EF5E70-2680-443D-A189-2D4DA72AED63}"/>
    <cellStyle name="Normal 7 2 2 7" xfId="1026" xr:uid="{05107AB4-8851-4C05-AC77-DC036E3C76B0}"/>
    <cellStyle name="Normal 7 2 2 7 2" xfId="2057" xr:uid="{882E470F-5E3A-4569-A6BD-7E5084E1AF7F}"/>
    <cellStyle name="Normal 7 2 2 8" xfId="1542" xr:uid="{518306D6-B3C8-47E3-B08D-C5A692C3FFD7}"/>
    <cellStyle name="Normal 7 2 2 9" xfId="479" xr:uid="{508DC2BD-7438-4322-92BB-4EC686D5ADF9}"/>
    <cellStyle name="Normal 7 2 3" xfId="393" xr:uid="{00000000-0005-0000-0000-000031010000}"/>
    <cellStyle name="Normal 7 2 3 2" xfId="593" xr:uid="{0FE80C6B-EF29-474D-9B50-620B80C3AF2B}"/>
    <cellStyle name="Normal 7 2 3 2 2" xfId="916" xr:uid="{844C4206-BD56-4C13-B6E5-53AD7AF629F8}"/>
    <cellStyle name="Normal 7 2 3 2 2 2" xfId="1434" xr:uid="{FABBC9E3-F895-4F6A-AC47-6611D4677BBD}"/>
    <cellStyle name="Normal 7 2 3 2 2 2 2" xfId="2464" xr:uid="{23E8A854-DC1A-480C-9615-B5A0B7DF322F}"/>
    <cellStyle name="Normal 7 2 3 2 2 3" xfId="1949" xr:uid="{B8566D15-EED0-4A68-AFE0-C8DE39458FF9}"/>
    <cellStyle name="Normal 7 2 3 2 3" xfId="731" xr:uid="{E1423B0C-31E2-4AF1-B11E-CDD232426583}"/>
    <cellStyle name="Normal 7 2 3 2 3 2" xfId="1258" xr:uid="{7C2A97E0-3DA6-4EF7-A8A8-2B8F8571D6AD}"/>
    <cellStyle name="Normal 7 2 3 2 3 2 2" xfId="2288" xr:uid="{65F927C1-A195-41E3-A090-92474E4C8D0A}"/>
    <cellStyle name="Normal 7 2 3 2 3 3" xfId="1773" xr:uid="{76AAABEC-BE34-43C0-B3F3-1345DC88E45E}"/>
    <cellStyle name="Normal 7 2 3 2 4" xfId="1140" xr:uid="{2C4849AB-8640-4719-AC5E-0F1092D6F545}"/>
    <cellStyle name="Normal 7 2 3 2 4 2" xfId="2171" xr:uid="{9AAC445F-9743-42E2-9E8B-A89AC7EC6642}"/>
    <cellStyle name="Normal 7 2 3 2 5" xfId="1656" xr:uid="{048A40B5-D418-4F7F-9BE6-5C2DC27781F5}"/>
    <cellStyle name="Normal 7 2 3 3" xfId="800" xr:uid="{54B4AE3F-0AA0-4744-B312-CABEF37DD168}"/>
    <cellStyle name="Normal 7 2 3 3 2" xfId="980" xr:uid="{1ACC0AFA-182A-4539-B330-A549771E778A}"/>
    <cellStyle name="Normal 7 2 3 3 2 2" xfId="1497" xr:uid="{7F2B30E6-7F4D-43ED-A839-6BA61EED7F45}"/>
    <cellStyle name="Normal 7 2 3 3 2 2 2" xfId="2527" xr:uid="{DCB06A8C-4C56-48FB-8E3C-F0AC46816374}"/>
    <cellStyle name="Normal 7 2 3 3 2 3" xfId="2012" xr:uid="{BCBC77F3-01D7-47D9-8B70-5ADDDE2A879D}"/>
    <cellStyle name="Normal 7 2 3 3 3" xfId="1321" xr:uid="{DCAE6068-744B-4680-8589-9DFA9F10614B}"/>
    <cellStyle name="Normal 7 2 3 3 3 2" xfId="2351" xr:uid="{CAE82AFD-4945-4AD9-9C2E-5B6F5DB6049A}"/>
    <cellStyle name="Normal 7 2 3 3 4" xfId="1836" xr:uid="{7C2D8569-DA31-4B62-8CFB-CA6FCF419109}"/>
    <cellStyle name="Normal 7 2 3 4" xfId="857" xr:uid="{91DB82F2-F258-43CD-A7AE-AB4FE1AC3B3B}"/>
    <cellStyle name="Normal 7 2 3 4 2" xfId="1375" xr:uid="{C30AA5D0-87F9-42E3-B2A9-E33099C8F031}"/>
    <cellStyle name="Normal 7 2 3 4 2 2" xfId="2405" xr:uid="{F8F23FC4-A68A-4345-8C1F-F09695DEAA94}"/>
    <cellStyle name="Normal 7 2 3 4 3" xfId="1890" xr:uid="{30398EFF-1D71-4B7C-8E2D-C9D0744AAAAD}"/>
    <cellStyle name="Normal 7 2 3 5" xfId="672" xr:uid="{EB5DB2A6-1AF9-4D47-8101-EAB5D14F015E}"/>
    <cellStyle name="Normal 7 2 3 5 2" xfId="1199" xr:uid="{BCB07114-E232-4210-9476-7F7C39EEF747}"/>
    <cellStyle name="Normal 7 2 3 5 2 2" xfId="2229" xr:uid="{3AD13EFB-0049-4E96-906A-BCDE2D6F86E9}"/>
    <cellStyle name="Normal 7 2 3 5 3" xfId="1714" xr:uid="{3E921C42-7299-44F9-A80E-E062BD24B95D}"/>
    <cellStyle name="Normal 7 2 3 6" xfId="1042" xr:uid="{1E29DB5D-DA4E-4541-82A4-C9F26C7B6C18}"/>
    <cellStyle name="Normal 7 2 3 6 2" xfId="2073" xr:uid="{E29B4DB2-3E9E-4373-A067-F3440098C152}"/>
    <cellStyle name="Normal 7 2 3 7" xfId="1558" xr:uid="{B358BEDB-1580-4718-9D07-1E19D35A217E}"/>
    <cellStyle name="Normal 7 2 3 8" xfId="495" xr:uid="{1D19450F-E175-46C1-A835-DE643B6820D8}"/>
    <cellStyle name="Normal 7 2 4" xfId="560" xr:uid="{7A3F6798-695D-455A-8401-AE78D487CDDB}"/>
    <cellStyle name="Normal 7 2 4 2" xfId="887" xr:uid="{560BA8BD-3512-4287-A1CD-B4562F173598}"/>
    <cellStyle name="Normal 7 2 4 2 2" xfId="1405" xr:uid="{970165F7-F63D-43F3-B539-5846650D64DF}"/>
    <cellStyle name="Normal 7 2 4 2 2 2" xfId="2435" xr:uid="{22D4F950-AD29-4011-89D4-2584CFFF5F35}"/>
    <cellStyle name="Normal 7 2 4 2 3" xfId="1920" xr:uid="{D5652589-2BFA-453A-A89E-1108916423F4}"/>
    <cellStyle name="Normal 7 2 4 3" xfId="702" xr:uid="{1B4A035B-E20E-40AE-BE14-77F714AF53E7}"/>
    <cellStyle name="Normal 7 2 4 3 2" xfId="1229" xr:uid="{6F08D9AC-661D-44DB-A0C8-8F226EFD73D4}"/>
    <cellStyle name="Normal 7 2 4 3 2 2" xfId="2259" xr:uid="{A9721D45-10C6-410B-889C-8FE98BE68C46}"/>
    <cellStyle name="Normal 7 2 4 3 3" xfId="1744" xr:uid="{9B629588-2B24-4615-9DDA-B1DB81969F91}"/>
    <cellStyle name="Normal 7 2 4 4" xfId="1107" xr:uid="{677BFBE5-6A7F-44A3-BE75-C10276F51B98}"/>
    <cellStyle name="Normal 7 2 4 4 2" xfId="2138" xr:uid="{AEB2EC7A-44C2-4784-BFC2-60914052AE29}"/>
    <cellStyle name="Normal 7 2 4 5" xfId="1623" xr:uid="{0C60C33B-4580-4B07-9C04-B9E866A3D7D0}"/>
    <cellStyle name="Normal 7 2 5" xfId="760" xr:uid="{5570836E-33CA-485D-A144-662DF9248050}"/>
    <cellStyle name="Normal 7 2 5 2" xfId="945" xr:uid="{E4552F0C-0AAB-4DA9-8F7B-A9E5C014C333}"/>
    <cellStyle name="Normal 7 2 5 2 2" xfId="1463" xr:uid="{530BF106-271C-4005-8695-64773CCAF030}"/>
    <cellStyle name="Normal 7 2 5 2 2 2" xfId="2493" xr:uid="{2493960C-4FC2-462A-9538-AF104FBF2E54}"/>
    <cellStyle name="Normal 7 2 5 2 3" xfId="1978" xr:uid="{65A1ED04-9F8F-4BD6-A7F4-363AC9B368D8}"/>
    <cellStyle name="Normal 7 2 5 3" xfId="1287" xr:uid="{6C84425F-D720-4FF9-8043-96E69B6D5B69}"/>
    <cellStyle name="Normal 7 2 5 3 2" xfId="2317" xr:uid="{E802D53B-8041-4C98-88E5-7812D9A5C0CE}"/>
    <cellStyle name="Normal 7 2 5 4" xfId="1802" xr:uid="{9441BDFA-6139-48F8-B88B-4AFD6AB20C5E}"/>
    <cellStyle name="Normal 7 2 6" xfId="828" xr:uid="{ED688AC4-7F61-49D0-B959-9775D8D4617B}"/>
    <cellStyle name="Normal 7 2 6 2" xfId="1346" xr:uid="{89F4A689-763D-4502-9CFD-AAFC3B3D008C}"/>
    <cellStyle name="Normal 7 2 6 2 2" xfId="2376" xr:uid="{F9E8B61C-AB28-4FD9-A42A-FB2D6E7E7C8E}"/>
    <cellStyle name="Normal 7 2 6 3" xfId="1861" xr:uid="{171AD275-857A-4E35-8D3C-3265FC58D985}"/>
    <cellStyle name="Normal 7 2 7" xfId="635" xr:uid="{29B78E04-9AB0-45E3-ABD8-15B9736BD769}"/>
    <cellStyle name="Normal 7 2 7 2" xfId="1170" xr:uid="{CA694335-D1CE-4AAF-90FC-120186A3F2DF}"/>
    <cellStyle name="Normal 7 2 7 2 2" xfId="2200" xr:uid="{BD646C13-DD8B-4EFD-81F2-709B71C5A25D}"/>
    <cellStyle name="Normal 7 2 7 3" xfId="1685" xr:uid="{87D15DCD-DB63-4D57-BC0D-FB74C247C341}"/>
    <cellStyle name="Normal 7 2 8" xfId="1011" xr:uid="{F606F0FB-20C0-4274-9957-25D894B93F5E}"/>
    <cellStyle name="Normal 7 2 8 2" xfId="2042" xr:uid="{3AB6E3C2-ED91-4578-ADC2-B2C79A06AD15}"/>
    <cellStyle name="Normal 7 2 9" xfId="1527" xr:uid="{6236B382-4997-42BC-A618-AAF53FA6657E}"/>
    <cellStyle name="Normal 7 3" xfId="367" xr:uid="{00000000-0005-0000-0000-000032010000}"/>
    <cellStyle name="Normal 7 3 2" xfId="400" xr:uid="{00000000-0005-0000-0000-000033010000}"/>
    <cellStyle name="Normal 7 3 2 2" xfId="600" xr:uid="{75DC6AA4-8525-48A6-B9E6-5E981D847AD9}"/>
    <cellStyle name="Normal 7 3 2 2 2" xfId="928" xr:uid="{6EED8AB9-4BB2-4F7C-9086-47A687765A24}"/>
    <cellStyle name="Normal 7 3 2 2 2 2" xfId="1446" xr:uid="{015C9FBD-D984-4215-9088-D7F2BDB1780D}"/>
    <cellStyle name="Normal 7 3 2 2 2 2 2" xfId="2476" xr:uid="{078E3FF2-CB49-490B-9617-186C427BD5B5}"/>
    <cellStyle name="Normal 7 3 2 2 2 3" xfId="1961" xr:uid="{C944E6C8-3F09-4430-B95E-B185BDA27F19}"/>
    <cellStyle name="Normal 7 3 2 2 3" xfId="743" xr:uid="{82EA9A77-8E0C-47DE-B4DA-13B9222EEB3A}"/>
    <cellStyle name="Normal 7 3 2 2 3 2" xfId="1270" xr:uid="{BC9A97D8-B733-42F1-B4DF-869A06E0EEB4}"/>
    <cellStyle name="Normal 7 3 2 2 3 2 2" xfId="2300" xr:uid="{6B74CC6A-6122-4627-83D5-552323430E38}"/>
    <cellStyle name="Normal 7 3 2 2 3 3" xfId="1785" xr:uid="{FFEA568E-9540-4561-B9E8-163757A9F61F}"/>
    <cellStyle name="Normal 7 3 2 2 4" xfId="1147" xr:uid="{1076D419-A69F-4B70-AAA0-7D1D5084D628}"/>
    <cellStyle name="Normal 7 3 2 2 4 2" xfId="2178" xr:uid="{5D68A6CD-569E-4BD9-A45B-711C31D372C6}"/>
    <cellStyle name="Normal 7 3 2 2 5" xfId="1663" xr:uid="{99E1535B-E379-4EC0-B747-27B0BE6811C9}"/>
    <cellStyle name="Normal 7 3 2 3" xfId="807" xr:uid="{57C5E214-E512-4B1E-A61F-33EC079DF227}"/>
    <cellStyle name="Normal 7 3 2 3 2" xfId="987" xr:uid="{046B7313-FEBB-470A-BFED-72428B1B4C61}"/>
    <cellStyle name="Normal 7 3 2 3 2 2" xfId="1504" xr:uid="{52523425-B5D6-4016-9B45-11D958EEFF60}"/>
    <cellStyle name="Normal 7 3 2 3 2 2 2" xfId="2534" xr:uid="{D57CBFE3-4227-4114-AAA6-8637617D19A1}"/>
    <cellStyle name="Normal 7 3 2 3 2 3" xfId="2019" xr:uid="{47A0F55C-3248-44D2-B323-B8BCBCFD9201}"/>
    <cellStyle name="Normal 7 3 2 3 3" xfId="1328" xr:uid="{45F85342-287A-44AB-9125-940E88BB203A}"/>
    <cellStyle name="Normal 7 3 2 3 3 2" xfId="2358" xr:uid="{8C8A2F5E-1E41-41B7-8667-CCE3A5785DE3}"/>
    <cellStyle name="Normal 7 3 2 3 4" xfId="1843" xr:uid="{164C1C68-F132-478A-9D55-D74D1E31EBD1}"/>
    <cellStyle name="Normal 7 3 2 4" xfId="869" xr:uid="{8BBBB619-BAC7-49E3-A173-4A2B75E3426F}"/>
    <cellStyle name="Normal 7 3 2 4 2" xfId="1387" xr:uid="{796F7047-B210-4389-AFEE-0DA8CBE12DE5}"/>
    <cellStyle name="Normal 7 3 2 4 2 2" xfId="2417" xr:uid="{10C62C75-F37B-4A9C-9122-D366D89C3E4C}"/>
    <cellStyle name="Normal 7 3 2 4 3" xfId="1902" xr:uid="{7D4C67A1-9E54-49D8-B79E-8BAAE64D0815}"/>
    <cellStyle name="Normal 7 3 2 5" xfId="684" xr:uid="{5720AF76-2DC4-4C1A-B534-6DF9A32FFF09}"/>
    <cellStyle name="Normal 7 3 2 5 2" xfId="1211" xr:uid="{A555C4E1-51D9-4D6B-8379-62B2E2EDF6E0}"/>
    <cellStyle name="Normal 7 3 2 5 2 2" xfId="2241" xr:uid="{AD623513-B0A0-4786-9984-86788EB60284}"/>
    <cellStyle name="Normal 7 3 2 5 3" xfId="1726" xr:uid="{37D3797B-AF92-4916-AAF3-7A4B02FA2D2B}"/>
    <cellStyle name="Normal 7 3 2 6" xfId="1049" xr:uid="{15D3BCA8-6775-4B76-90EA-8257DEE54824}"/>
    <cellStyle name="Normal 7 3 2 6 2" xfId="2080" xr:uid="{9F529263-D0F6-4896-B125-430CBA3DB7EC}"/>
    <cellStyle name="Normal 7 3 2 7" xfId="1565" xr:uid="{4138AEFC-7DE8-41EC-BAE0-0C8E00649E7A}"/>
    <cellStyle name="Normal 7 3 2 8" xfId="502" xr:uid="{7D1EB777-CD57-42E9-B793-8BA212EE730D}"/>
    <cellStyle name="Normal 7 3 3" xfId="569" xr:uid="{71829372-4853-4BE6-910D-FFC77C78E112}"/>
    <cellStyle name="Normal 7 3 3 2" xfId="899" xr:uid="{62A11F1E-BE35-4FE2-B2FE-79FF9923CFEE}"/>
    <cellStyle name="Normal 7 3 3 2 2" xfId="1417" xr:uid="{F7E65F91-F0A3-439C-99AA-12FD6409E37E}"/>
    <cellStyle name="Normal 7 3 3 2 2 2" xfId="2447" xr:uid="{44CE9DCD-BDAD-4424-A114-A230902DE210}"/>
    <cellStyle name="Normal 7 3 3 2 3" xfId="1932" xr:uid="{8B2C4E35-9FEC-43C3-8D16-39F9CCA1B88F}"/>
    <cellStyle name="Normal 7 3 3 3" xfId="714" xr:uid="{761412A6-33BF-4F4A-96A0-19EE7C40C78B}"/>
    <cellStyle name="Normal 7 3 3 3 2" xfId="1241" xr:uid="{0B5CD907-0EF5-465D-AA9B-4FD3243A1E88}"/>
    <cellStyle name="Normal 7 3 3 3 2 2" xfId="2271" xr:uid="{F7016586-6319-4F9D-A1AA-DA16DB142B26}"/>
    <cellStyle name="Normal 7 3 3 3 3" xfId="1756" xr:uid="{1D1A8AE2-D628-446F-AE7E-F8D12CE00DCC}"/>
    <cellStyle name="Normal 7 3 3 4" xfId="1116" xr:uid="{4808B3A5-CC0E-42F4-89E0-67D044C499FC}"/>
    <cellStyle name="Normal 7 3 3 4 2" xfId="2147" xr:uid="{938C556E-90B6-442F-8748-9F3403F06439}"/>
    <cellStyle name="Normal 7 3 3 5" xfId="1632" xr:uid="{BC07B3AE-787C-47D3-B0B7-F3B7A74496BF}"/>
    <cellStyle name="Normal 7 3 4" xfId="772" xr:uid="{B51F1C08-45A4-4C61-A8ED-EB2F2ABD0E16}"/>
    <cellStyle name="Normal 7 3 4 2" xfId="957" xr:uid="{12D994C1-FF04-4CF7-80AE-49CDB5622845}"/>
    <cellStyle name="Normal 7 3 4 2 2" xfId="1475" xr:uid="{EFA71C70-5D07-4BC4-969C-0C1EA88F07E4}"/>
    <cellStyle name="Normal 7 3 4 2 2 2" xfId="2505" xr:uid="{47415C30-A2CA-49EE-BC8E-406D6C4619FE}"/>
    <cellStyle name="Normal 7 3 4 2 3" xfId="1990" xr:uid="{D3AA9A39-6B2D-4264-AF11-D897ED527F11}"/>
    <cellStyle name="Normal 7 3 4 3" xfId="1299" xr:uid="{CBFB5ADD-9B48-4CDF-ABAD-D22DCEF62B48}"/>
    <cellStyle name="Normal 7 3 4 3 2" xfId="2329" xr:uid="{580A02CB-4593-40F1-B460-E1F89431E73C}"/>
    <cellStyle name="Normal 7 3 4 4" xfId="1814" xr:uid="{872E592F-3CF7-4AAE-B818-C09E3D4ED852}"/>
    <cellStyle name="Normal 7 3 5" xfId="840" xr:uid="{E4D46046-27F1-43B0-893E-0BC702BCCB4F}"/>
    <cellStyle name="Normal 7 3 5 2" xfId="1358" xr:uid="{BE7CBF73-0335-4377-8170-ADA63DC0F24E}"/>
    <cellStyle name="Normal 7 3 5 2 2" xfId="2388" xr:uid="{031D9CCF-610E-4F1E-B51E-8CF0E3AB0BD8}"/>
    <cellStyle name="Normal 7 3 5 3" xfId="1873" xr:uid="{7C844492-A140-483D-BECE-F135666C368D}"/>
    <cellStyle name="Normal 7 3 6" xfId="651" xr:uid="{BE0D7303-7A8B-4BB2-8B94-54AF926F9EB4}"/>
    <cellStyle name="Normal 7 3 6 2" xfId="1182" xr:uid="{C1BEC6B7-D895-4437-A518-D68834876977}"/>
    <cellStyle name="Normal 7 3 6 2 2" xfId="2212" xr:uid="{171C12DA-DC8A-4325-87A4-558B68A31A4A}"/>
    <cellStyle name="Normal 7 3 6 3" xfId="1697" xr:uid="{20CFCD95-3CC9-4A57-A2FB-8AA40A2AF6B3}"/>
    <cellStyle name="Normal 7 3 7" xfId="1018" xr:uid="{5C90B4C7-6FDE-4591-BD03-1E64EF88ED1C}"/>
    <cellStyle name="Normal 7 3 7 2" xfId="2049" xr:uid="{3308FF66-96CF-4190-BEFF-D00DD9F4FD93}"/>
    <cellStyle name="Normal 7 3 8" xfId="1534" xr:uid="{A9AC2A19-2E08-4E32-8D2B-576E91F1CB5F}"/>
    <cellStyle name="Normal 7 3 9" xfId="471" xr:uid="{EB03F2B3-29FA-4926-B064-8F9CFAE7C65D}"/>
    <cellStyle name="Normal 7 4" xfId="385" xr:uid="{00000000-0005-0000-0000-000034010000}"/>
    <cellStyle name="Normal 7 4 2" xfId="585" xr:uid="{5D85858B-39AF-444C-999D-CFCE6AC4A73B}"/>
    <cellStyle name="Normal 7 4 2 2" xfId="912" xr:uid="{8C97C168-2E4D-4492-BA09-553FDC6F84D6}"/>
    <cellStyle name="Normal 7 4 2 2 2" xfId="1430" xr:uid="{803E64AF-13CC-47EF-966C-B7B75DEE7CEC}"/>
    <cellStyle name="Normal 7 4 2 2 2 2" xfId="2460" xr:uid="{E42D953C-8335-4ECC-8E02-D54817C8843F}"/>
    <cellStyle name="Normal 7 4 2 2 3" xfId="1945" xr:uid="{091AD5EE-89ED-49B7-A793-06F8F236056B}"/>
    <cellStyle name="Normal 7 4 2 3" xfId="727" xr:uid="{11B7FA13-8A6D-4027-BA49-D0AFE0C09617}"/>
    <cellStyle name="Normal 7 4 2 3 2" xfId="1254" xr:uid="{6535B4BB-B821-4CA6-8935-A83F6D8EA1C0}"/>
    <cellStyle name="Normal 7 4 2 3 2 2" xfId="2284" xr:uid="{38548F75-4FDA-4C18-8C9A-E05106FF6CB9}"/>
    <cellStyle name="Normal 7 4 2 3 3" xfId="1769" xr:uid="{3F17C710-900F-4F0A-AEE6-808B8F19AF0F}"/>
    <cellStyle name="Normal 7 4 2 4" xfId="1132" xr:uid="{A8970FDD-64FA-4D03-B90E-8DE1F1B24E9C}"/>
    <cellStyle name="Normal 7 4 2 4 2" xfId="2163" xr:uid="{BAEA259D-6E2C-4E14-AB9A-99AB75D603EB}"/>
    <cellStyle name="Normal 7 4 2 5" xfId="1648" xr:uid="{E42D44AB-8D83-4557-83D3-7B4626C33349}"/>
    <cellStyle name="Normal 7 4 3" xfId="796" xr:uid="{5A6490C3-D532-46B9-ADFE-63CDF7B557F6}"/>
    <cellStyle name="Normal 7 4 3 2" xfId="976" xr:uid="{6F64C659-E17D-4E3E-B5B6-3AB94DC0764A}"/>
    <cellStyle name="Normal 7 4 3 2 2" xfId="1493" xr:uid="{A9758363-8750-44EF-B584-4C08E5A831E6}"/>
    <cellStyle name="Normal 7 4 3 2 2 2" xfId="2523" xr:uid="{8A295213-AA51-476F-A90B-3978474C0A18}"/>
    <cellStyle name="Normal 7 4 3 2 3" xfId="2008" xr:uid="{7E15243F-2FF3-4BFF-ABF2-FC1F0EE9622C}"/>
    <cellStyle name="Normal 7 4 3 3" xfId="1317" xr:uid="{9F42B19A-BCCD-4FF9-82BA-35826B659F6B}"/>
    <cellStyle name="Normal 7 4 3 3 2" xfId="2347" xr:uid="{4147A693-1322-4C39-924D-F15F24720576}"/>
    <cellStyle name="Normal 7 4 3 4" xfId="1832" xr:uid="{A1BC3DE8-ED8C-40A1-B8CA-608E05F973CE}"/>
    <cellStyle name="Normal 7 4 4" xfId="853" xr:uid="{040CCBBE-D220-490E-A853-08A0F6CC288A}"/>
    <cellStyle name="Normal 7 4 4 2" xfId="1371" xr:uid="{630DDA55-EB8B-4F78-84BF-A4533D798208}"/>
    <cellStyle name="Normal 7 4 4 2 2" xfId="2401" xr:uid="{71C4723B-6513-4198-A83A-21BA87CDBB3A}"/>
    <cellStyle name="Normal 7 4 4 3" xfId="1886" xr:uid="{FF6B5B6F-8C42-4756-974D-EA877351D8EC}"/>
    <cellStyle name="Normal 7 4 5" xfId="668" xr:uid="{7E1BBD8C-9166-45FB-A58F-91DC6AF8A252}"/>
    <cellStyle name="Normal 7 4 5 2" xfId="1195" xr:uid="{3AC2F6EC-7C41-4A15-BAE7-2472041EEFAF}"/>
    <cellStyle name="Normal 7 4 5 2 2" xfId="2225" xr:uid="{9AA76704-6C0E-4D0F-84BD-0CDC03B0AFB2}"/>
    <cellStyle name="Normal 7 4 5 3" xfId="1710" xr:uid="{ADBCB991-94CD-435A-B029-63FF1A5EEB0A}"/>
    <cellStyle name="Normal 7 4 6" xfId="1034" xr:uid="{8EF045C0-B9C5-4D57-86F5-7D0432D9752B}"/>
    <cellStyle name="Normal 7 4 6 2" xfId="2065" xr:uid="{881EBC8F-FF50-4874-A42B-D5E204354EFE}"/>
    <cellStyle name="Normal 7 4 7" xfId="1550" xr:uid="{006CCB4F-C075-4731-BB37-F7AB2F99DE08}"/>
    <cellStyle name="Normal 7 4 8" xfId="487" xr:uid="{CB7FE512-64BF-43BC-B2DB-7F4E921DAECC}"/>
    <cellStyle name="Normal 7 5" xfId="525" xr:uid="{4DE9339B-FA77-4E61-AF04-20DD4315D0D4}"/>
    <cellStyle name="Normal 7 5 2" xfId="883" xr:uid="{E61DCC4C-21C9-4CBD-9C6C-859F0C26DFE7}"/>
    <cellStyle name="Normal 7 5 2 2" xfId="1401" xr:uid="{81BDE13D-F04E-4C5D-942C-BFF4B11EE839}"/>
    <cellStyle name="Normal 7 5 2 2 2" xfId="2431" xr:uid="{4C03FE46-D482-40DC-8647-ADD411189CA6}"/>
    <cellStyle name="Normal 7 5 2 3" xfId="1916" xr:uid="{D489A94F-D89A-4A4F-B6A1-CC41C2A7163C}"/>
    <cellStyle name="Normal 7 5 3" xfId="698" xr:uid="{D8A7BFD1-63A8-4C6F-BC1A-B1C03F920505}"/>
    <cellStyle name="Normal 7 5 3 2" xfId="1225" xr:uid="{FE16A4D7-0613-4B44-A061-D22E010131EF}"/>
    <cellStyle name="Normal 7 5 3 2 2" xfId="2255" xr:uid="{FDDE6EDB-7CA3-4571-910F-4FF1DB8A1CBF}"/>
    <cellStyle name="Normal 7 5 3 3" xfId="1740" xr:uid="{F20ADB01-EA26-4EC3-94A3-570AA90A3A9E}"/>
    <cellStyle name="Normal 7 5 4" xfId="1072" xr:uid="{B76EEFD1-C301-47C2-87A7-DA1F75A36C7B}"/>
    <cellStyle name="Normal 7 5 4 2" xfId="2103" xr:uid="{2DA39477-6A24-4792-8FD3-EFF12CB7E45E}"/>
    <cellStyle name="Normal 7 5 5" xfId="1588" xr:uid="{CAD93DD2-B0F9-4660-9982-A18E9C50E9B7}"/>
    <cellStyle name="Normal 7 6" xfId="756" xr:uid="{4C6D465C-7562-48CD-8923-5F2B48617EFA}"/>
    <cellStyle name="Normal 7 6 2" xfId="941" xr:uid="{7223A9B2-C0EC-4F50-9291-92A1BD671256}"/>
    <cellStyle name="Normal 7 6 2 2" xfId="1459" xr:uid="{A6ED7BD8-CA98-4F44-A68E-2AB29A5286E6}"/>
    <cellStyle name="Normal 7 6 2 2 2" xfId="2489" xr:uid="{135AD358-C6C8-48DF-A54C-46E78C0D5B5E}"/>
    <cellStyle name="Normal 7 6 2 3" xfId="1974" xr:uid="{97587B1A-949E-4405-A078-2F289AD3A85C}"/>
    <cellStyle name="Normal 7 6 3" xfId="1283" xr:uid="{98EA69A0-9E60-44DE-A0ED-3428B54F321F}"/>
    <cellStyle name="Normal 7 6 3 2" xfId="2313" xr:uid="{497D33D1-ACD9-4D3B-AA44-BBDD09D61DA2}"/>
    <cellStyle name="Normal 7 6 4" xfId="1798" xr:uid="{5AF31B5A-AE55-46B3-9F06-674F7BF69CA0}"/>
    <cellStyle name="Normal 7 7" xfId="824" xr:uid="{10BE34AD-FE2C-4B85-916E-B983ACB3ED01}"/>
    <cellStyle name="Normal 7 7 2" xfId="1342" xr:uid="{CFB699A7-B6A7-41B7-A5E6-AF0496F94F81}"/>
    <cellStyle name="Normal 7 7 2 2" xfId="2372" xr:uid="{E6A97D0F-6EDA-4DF0-B348-7C19EAF5A921}"/>
    <cellStyle name="Normal 7 7 3" xfId="1857" xr:uid="{2BD56896-02CE-4853-A81D-A20B0EDC3C81}"/>
    <cellStyle name="Normal 7 8" xfId="627" xr:uid="{B2D68264-2FAA-4890-B454-DC670BDB4374}"/>
    <cellStyle name="Normal 7 8 2" xfId="1166" xr:uid="{F1F98471-2C1C-490C-8173-72FC060D3E87}"/>
    <cellStyle name="Normal 7 8 2 2" xfId="2196" xr:uid="{DDCD4402-352B-49B0-86F0-EDEE143BE8A1}"/>
    <cellStyle name="Normal 7 8 3" xfId="1681" xr:uid="{69B0C86B-03F3-4422-A959-40333B0D18F0}"/>
    <cellStyle name="Normal 7 9" xfId="1002" xr:uid="{9A9AB8EB-C803-43E4-9788-358827FC69AC}"/>
    <cellStyle name="Normal 7 9 2" xfId="2033" xr:uid="{772FAD13-878D-4912-AC13-D0CA6FBE3260}"/>
    <cellStyle name="Normal 8" xfId="302" xr:uid="{00000000-0005-0000-0000-000035010000}"/>
    <cellStyle name="Normal 8 2" xfId="372" xr:uid="{00000000-0005-0000-0000-000036010000}"/>
    <cellStyle name="Normal 8 2 2" xfId="677" xr:uid="{A1EBF1F5-BA0F-457B-A478-5D302149492D}"/>
    <cellStyle name="Normal 8 2 2 2" xfId="736" xr:uid="{2D69CF2E-E299-4388-BB6A-58623CED0308}"/>
    <cellStyle name="Normal 8 2 2 2 2" xfId="921" xr:uid="{82A05A6E-6203-43A5-8F1D-63E3433F631A}"/>
    <cellStyle name="Normal 8 2 2 2 2 2" xfId="1439" xr:uid="{F6FE9C93-ED60-4342-AF9E-8C1E5499F8FA}"/>
    <cellStyle name="Normal 8 2 2 2 2 2 2" xfId="2469" xr:uid="{5761CD9F-1144-4757-AED2-3045AC104FC5}"/>
    <cellStyle name="Normal 8 2 2 2 2 3" xfId="1954" xr:uid="{2CBF5F58-25E5-454F-8274-B62BA8F8F476}"/>
    <cellStyle name="Normal 8 2 2 2 3" xfId="1263" xr:uid="{73161173-6079-4909-B950-33C95E017BBF}"/>
    <cellStyle name="Normal 8 2 2 2 3 2" xfId="2293" xr:uid="{3778338A-F92D-467B-B260-BF53E9D673DC}"/>
    <cellStyle name="Normal 8 2 2 2 4" xfId="1778" xr:uid="{6E65C618-D294-43DC-94A0-CC23AD91C954}"/>
    <cellStyle name="Normal 8 2 2 3" xfId="804" xr:uid="{9CDD4B9B-C978-4D86-B2A2-7585E0358E97}"/>
    <cellStyle name="Normal 8 2 2 3 2" xfId="984" xr:uid="{3EBE96B8-3AA5-41C7-9E92-B333CCC8F9D6}"/>
    <cellStyle name="Normal 8 2 2 3 2 2" xfId="1501" xr:uid="{337CD02C-AD62-4955-8319-C6FDF4C62893}"/>
    <cellStyle name="Normal 8 2 2 3 2 2 2" xfId="2531" xr:uid="{2C68C42E-3C8E-4D41-88EB-B7E74264F32B}"/>
    <cellStyle name="Normal 8 2 2 3 2 3" xfId="2016" xr:uid="{D9DB0297-F480-46C1-93E8-5778C8A9D524}"/>
    <cellStyle name="Normal 8 2 2 3 3" xfId="1325" xr:uid="{8C8D4F30-3594-4409-935A-A8FAAE76AC61}"/>
    <cellStyle name="Normal 8 2 2 3 3 2" xfId="2355" xr:uid="{ECE2DC77-7D16-418C-B0A9-1F2908CB6EEC}"/>
    <cellStyle name="Normal 8 2 2 3 4" xfId="1840" xr:uid="{CDC7F19F-E0AF-4256-A2F4-0BBDAFFCAE98}"/>
    <cellStyle name="Normal 8 2 2 4" xfId="862" xr:uid="{589E3B17-9327-4E1B-A9B4-704E229C2FC9}"/>
    <cellStyle name="Normal 8 2 2 4 2" xfId="1380" xr:uid="{D072DA2F-7E6A-4A14-B9E4-13282F5A17DD}"/>
    <cellStyle name="Normal 8 2 2 4 2 2" xfId="2410" xr:uid="{FB45F67F-599F-4F0F-9336-B7F23F0C1345}"/>
    <cellStyle name="Normal 8 2 2 4 3" xfId="1895" xr:uid="{08CA018E-9A47-4DF8-A168-7C9769709A14}"/>
    <cellStyle name="Normal 8 2 2 5" xfId="1204" xr:uid="{88EAD378-B22D-46A6-A7B4-54AB3B824131}"/>
    <cellStyle name="Normal 8 2 2 5 2" xfId="2234" xr:uid="{666E763F-479B-42C4-A9C4-F53E0DB94EFD}"/>
    <cellStyle name="Normal 8 2 2 6" xfId="1719" xr:uid="{3650419B-DFF6-4A04-BD3A-E9E951BA25F9}"/>
    <cellStyle name="Normal 8 2 3" xfId="707" xr:uid="{0A93EE4F-8CCE-4F92-97AE-1147825D53F9}"/>
    <cellStyle name="Normal 8 2 3 2" xfId="892" xr:uid="{3694BFA0-82EB-4EA4-BE97-39356F03134C}"/>
    <cellStyle name="Normal 8 2 3 2 2" xfId="1410" xr:uid="{22B5A417-270B-4922-89C0-0849FAAC52EA}"/>
    <cellStyle name="Normal 8 2 3 2 2 2" xfId="2440" xr:uid="{E8E3F594-9B72-412D-B675-DAE6744DC01F}"/>
    <cellStyle name="Normal 8 2 3 2 3" xfId="1925" xr:uid="{E3EA2B4A-84EB-45DA-BA4B-9221E5D21756}"/>
    <cellStyle name="Normal 8 2 3 3" xfId="1234" xr:uid="{BB94008D-DA38-4FB2-A6EB-2BFD81E2D838}"/>
    <cellStyle name="Normal 8 2 3 3 2" xfId="2264" xr:uid="{4276B21B-2121-46BD-8590-3F821718BA71}"/>
    <cellStyle name="Normal 8 2 3 4" xfId="1749" xr:uid="{E1F2D28D-02E0-434E-B0AA-9EC9B863C1E4}"/>
    <cellStyle name="Normal 8 2 4" xfId="765" xr:uid="{3252C263-18C5-4200-9290-AD7D48F852FE}"/>
    <cellStyle name="Normal 8 2 4 2" xfId="950" xr:uid="{C7E64DC9-7AED-49A7-951C-584C398BE982}"/>
    <cellStyle name="Normal 8 2 4 2 2" xfId="1468" xr:uid="{B7D76669-B0A9-4716-9C78-9B2C5DDFAC70}"/>
    <cellStyle name="Normal 8 2 4 2 2 2" xfId="2498" xr:uid="{F603EFC5-55F1-4F06-BDF8-9BF1D578068A}"/>
    <cellStyle name="Normal 8 2 4 2 3" xfId="1983" xr:uid="{977DF606-ECCE-4862-B953-8BBBC57E1226}"/>
    <cellStyle name="Normal 8 2 4 3" xfId="1292" xr:uid="{0F9AE40D-B0C8-41BA-B879-9086C38DBB1A}"/>
    <cellStyle name="Normal 8 2 4 3 2" xfId="2322" xr:uid="{4ED93991-21AF-42F6-A457-3C7A923E020D}"/>
    <cellStyle name="Normal 8 2 4 4" xfId="1807" xr:uid="{A5B761D3-5022-4C8B-B931-CB5F3151D572}"/>
    <cellStyle name="Normal 8 2 5" xfId="833" xr:uid="{6C4151F1-B660-4019-999C-2E18904DF1C8}"/>
    <cellStyle name="Normal 8 2 5 2" xfId="1351" xr:uid="{F7DAD967-6F92-4189-98AC-E4E4098F4C3E}"/>
    <cellStyle name="Normal 8 2 5 2 2" xfId="2381" xr:uid="{F5CAD832-28F1-4F11-B5DC-E8A9BCB47E08}"/>
    <cellStyle name="Normal 8 2 5 3" xfId="1866" xr:uid="{1DF73D2F-2DA6-4182-A1CA-ACA746F52D41}"/>
    <cellStyle name="Normal 8 2 6" xfId="644" xr:uid="{CE84904A-085C-4A84-B87C-AC02060F91A9}"/>
    <cellStyle name="Normal 8 2 6 2" xfId="1175" xr:uid="{314BC469-98F5-431B-91AB-D869FB75D6B9}"/>
    <cellStyle name="Normal 8 2 6 2 2" xfId="2205" xr:uid="{C46EA0D7-618C-4967-AE59-4AB0847FD839}"/>
    <cellStyle name="Normal 8 2 6 3" xfId="1690" xr:uid="{90A7E407-3760-4EB2-BD61-033773073C2D}"/>
    <cellStyle name="Normal 8 3" xfId="665" xr:uid="{BDAD20F4-6714-4388-9652-49BA6264F910}"/>
    <cellStyle name="Normal 8 3 2" xfId="724" xr:uid="{C92EB30D-8FAE-4706-8018-AEB584BC9ABD}"/>
    <cellStyle name="Normal 8 3 2 2" xfId="909" xr:uid="{B0A1C2B2-FF2B-432D-884E-CE8D6004D2B3}"/>
    <cellStyle name="Normal 8 3 2 2 2" xfId="1427" xr:uid="{113195DA-1FEA-4C2F-8E4B-A29A41EE4826}"/>
    <cellStyle name="Normal 8 3 2 2 2 2" xfId="2457" xr:uid="{FE595E7A-A4AE-4FB1-BE39-D089317EBBD0}"/>
    <cellStyle name="Normal 8 3 2 2 3" xfId="1942" xr:uid="{DABA955A-8572-492A-9361-9950ADD5AAB3}"/>
    <cellStyle name="Normal 8 3 2 3" xfId="1251" xr:uid="{035D6340-1FD6-4500-B96F-3B2811E6DC26}"/>
    <cellStyle name="Normal 8 3 2 3 2" xfId="2281" xr:uid="{96BF2157-2C4B-4EF9-9705-A196F87D3E2C}"/>
    <cellStyle name="Normal 8 3 2 4" xfId="1766" xr:uid="{3E4815A8-E538-4082-BE7D-DEC66B2E3857}"/>
    <cellStyle name="Normal 8 3 3" xfId="788" xr:uid="{FDAA2B76-C5A2-437C-B9B3-F790ADB21BC7}"/>
    <cellStyle name="Normal 8 3 3 2" xfId="972" xr:uid="{FA6C4177-DDAE-4A80-AA4F-B6478E85F754}"/>
    <cellStyle name="Normal 8 3 3 2 2" xfId="1490" xr:uid="{BBD924D8-7A2C-4681-81FA-94C4FB85DB9F}"/>
    <cellStyle name="Normal 8 3 3 2 2 2" xfId="2520" xr:uid="{A6B3ED25-6E38-43C3-9EAC-526414CE01CE}"/>
    <cellStyle name="Normal 8 3 3 2 3" xfId="2005" xr:uid="{215CED48-E728-4FA4-A56A-E52D223A63A8}"/>
    <cellStyle name="Normal 8 3 3 3" xfId="1314" xr:uid="{5F71A920-536D-4A3C-83D1-236B7B483894}"/>
    <cellStyle name="Normal 8 3 3 3 2" xfId="2344" xr:uid="{302F3C94-DC2C-49D4-91F9-C096626FA0DE}"/>
    <cellStyle name="Normal 8 3 3 4" xfId="1829" xr:uid="{0BB85BB9-A694-4D04-AA55-9ECFFA1DEDE4}"/>
    <cellStyle name="Normal 8 3 4" xfId="850" xr:uid="{D235F59E-2ADF-4A4C-9BAE-59704D7559AB}"/>
    <cellStyle name="Normal 8 3 4 2" xfId="1368" xr:uid="{885A1D2E-446B-45BD-B5D2-F8E96442EB46}"/>
    <cellStyle name="Normal 8 3 4 2 2" xfId="2398" xr:uid="{5BE8900B-D78C-49ED-AC6E-F6F34F1EF467}"/>
    <cellStyle name="Normal 8 3 4 3" xfId="1883" xr:uid="{03F3942A-823C-4B6B-BE8A-E662115B8CDD}"/>
    <cellStyle name="Normal 8 3 5" xfId="1192" xr:uid="{BB9A6D38-AF1B-42F7-A72E-9C5D6DA305D1}"/>
    <cellStyle name="Normal 8 3 5 2" xfId="2222" xr:uid="{F444725E-29DB-48F0-9EB5-F7A71000AA49}"/>
    <cellStyle name="Normal 8 3 6" xfId="1707" xr:uid="{49868615-67E3-4AAE-A069-4067109206C5}"/>
    <cellStyle name="Normal 8 4" xfId="694" xr:uid="{F83EE1C7-19C9-4A53-ACDB-54D4E9DF4DF1}"/>
    <cellStyle name="Normal 8 4 2" xfId="879" xr:uid="{6300419C-006E-47F0-8AA8-B43D5C812DE4}"/>
    <cellStyle name="Normal 8 4 2 2" xfId="1397" xr:uid="{0448BE75-AD09-4380-9A80-73B1F9FD322F}"/>
    <cellStyle name="Normal 8 4 2 2 2" xfId="2427" xr:uid="{6AB1CED8-505E-4FF2-9505-DAEA9B95F3A8}"/>
    <cellStyle name="Normal 8 4 2 3" xfId="1912" xr:uid="{DA0F7ABB-A29A-47AA-8D77-E3DE97392F26}"/>
    <cellStyle name="Normal 8 4 3" xfId="1221" xr:uid="{6D1EE164-19E5-424F-A88F-707F8ECDC408}"/>
    <cellStyle name="Normal 8 4 3 2" xfId="2251" xr:uid="{8CEE121C-64B5-4D39-B30D-233599178643}"/>
    <cellStyle name="Normal 8 4 4" xfId="1736" xr:uid="{8F5B1F38-29F1-4483-BC26-3100E35486D9}"/>
    <cellStyle name="Normal 8 5" xfId="753" xr:uid="{9A06323D-E723-4F43-8BB6-A84BEBBEADEB}"/>
    <cellStyle name="Normal 8 5 2" xfId="938" xr:uid="{A6D9C995-6CD8-4A65-8C19-9377C9197F6C}"/>
    <cellStyle name="Normal 8 5 2 2" xfId="1456" xr:uid="{41AB4AC1-563F-4E4E-BA6C-C1EE5D706A97}"/>
    <cellStyle name="Normal 8 5 2 2 2" xfId="2486" xr:uid="{2DAF4366-F7BD-49A8-A376-C1E1F4BF3EBB}"/>
    <cellStyle name="Normal 8 5 2 3" xfId="1971" xr:uid="{1690FB99-CFE7-4FAE-B916-FBB6E69FF4B9}"/>
    <cellStyle name="Normal 8 5 3" xfId="1280" xr:uid="{8645C0EC-9EB2-47DF-8607-363C239A6703}"/>
    <cellStyle name="Normal 8 5 3 2" xfId="2310" xr:uid="{B9524F6E-530B-4AA3-A846-A31D17086FAD}"/>
    <cellStyle name="Normal 8 5 4" xfId="1795" xr:uid="{FF77938E-1A8C-4D26-BC51-3DF416E6E782}"/>
    <cellStyle name="Normal 8 6" xfId="820" xr:uid="{2559EA42-47B5-4199-BE4F-B31E7F4653F7}"/>
    <cellStyle name="Normal 8 6 2" xfId="1339" xr:uid="{4349392E-227A-4FED-A657-80C0E827C4B4}"/>
    <cellStyle name="Normal 8 6 2 2" xfId="2369" xr:uid="{BC0B3E13-B42E-4425-A408-F035DE0073B6}"/>
    <cellStyle name="Normal 8 6 3" xfId="1854" xr:uid="{11571D6C-4705-4CFF-BE50-3AB9A3A06673}"/>
    <cellStyle name="Normal 8 7" xfId="616" xr:uid="{05E2D86A-9D0F-433E-81D2-BDC16B4486B4}"/>
    <cellStyle name="Normal 8 7 2" xfId="1163" xr:uid="{28FFF23B-409F-48D4-8D32-889D0ACC8A87}"/>
    <cellStyle name="Normal 8 7 2 2" xfId="2193" xr:uid="{B3E6E734-FCF4-45A6-A5AC-39171AC0AB70}"/>
    <cellStyle name="Normal 8 7 3" xfId="1678" xr:uid="{FFFFB3DA-DAE0-4226-83C0-87E008CDEB37}"/>
    <cellStyle name="Normal 9" xfId="379" xr:uid="{00000000-0005-0000-0000-000037010000}"/>
    <cellStyle name="Normal 9 10" xfId="481" xr:uid="{2E64A9CC-3985-40A9-AC8F-8A34F98558C1}"/>
    <cellStyle name="Normal 9 2" xfId="410" xr:uid="{00000000-0005-0000-0000-000038010000}"/>
    <cellStyle name="Normal 9 2 2" xfId="610" xr:uid="{9E502B36-8D2A-450D-BD7C-72002C448054}"/>
    <cellStyle name="Normal 9 2 2 2" xfId="744" xr:uid="{82AC2A96-04A1-4CFA-8A73-D21B0EB68F75}"/>
    <cellStyle name="Normal 9 2 2 2 2" xfId="929" xr:uid="{434B90F2-FBA8-49CD-8173-E11C98F1A08B}"/>
    <cellStyle name="Normal 9 2 2 2 2 2" xfId="1447" xr:uid="{24BC9039-E6C6-4B1D-91F2-EB107E79554D}"/>
    <cellStyle name="Normal 9 2 2 2 2 2 2" xfId="2477" xr:uid="{62783950-72B9-4D49-A7AC-BC38E3EF55D0}"/>
    <cellStyle name="Normal 9 2 2 2 2 3" xfId="1962" xr:uid="{AB5C6B26-5FF2-4BF9-9A13-AB8D400D92AA}"/>
    <cellStyle name="Normal 9 2 2 2 3" xfId="1271" xr:uid="{7E40172D-F8F1-4B54-8FE9-07D94C2D21B2}"/>
    <cellStyle name="Normal 9 2 2 2 3 2" xfId="2301" xr:uid="{7FCC749D-3194-4C0B-9B73-E11ED6D5371A}"/>
    <cellStyle name="Normal 9 2 2 2 4" xfId="1786" xr:uid="{1408814C-E2D4-4618-BFA4-24ED77750ABC}"/>
    <cellStyle name="Normal 9 2 2 3" xfId="808" xr:uid="{3EA8341F-5169-47CC-897E-9DF2ED24E0D1}"/>
    <cellStyle name="Normal 9 2 2 3 2" xfId="988" xr:uid="{6B47B4CF-7269-45C2-A2E4-31D104E8EA6C}"/>
    <cellStyle name="Normal 9 2 2 3 2 2" xfId="1505" xr:uid="{4391B4A2-E107-4B1A-8DF1-22751080995C}"/>
    <cellStyle name="Normal 9 2 2 3 2 2 2" xfId="2535" xr:uid="{9382F296-5E26-4E9F-A865-903F0F6BD928}"/>
    <cellStyle name="Normal 9 2 2 3 2 3" xfId="2020" xr:uid="{A80A628E-3D85-46BF-B202-0E669F58B939}"/>
    <cellStyle name="Normal 9 2 2 3 3" xfId="1329" xr:uid="{D783BDFC-6FFA-4748-BF5A-8718485F6AA8}"/>
    <cellStyle name="Normal 9 2 2 3 3 2" xfId="2359" xr:uid="{B523475E-DD08-43D2-819D-3B8C37234625}"/>
    <cellStyle name="Normal 9 2 2 3 4" xfId="1844" xr:uid="{22899531-A579-425B-9172-D65C2D20B663}"/>
    <cellStyle name="Normal 9 2 2 4" xfId="870" xr:uid="{6EA97B17-F598-497B-8F79-B8909A6A8537}"/>
    <cellStyle name="Normal 9 2 2 4 2" xfId="1388" xr:uid="{8AF2D49B-0EF6-4501-BF9A-92FBE4BC811D}"/>
    <cellStyle name="Normal 9 2 2 4 2 2" xfId="2418" xr:uid="{61B43DA8-A126-42EF-845E-6353C8A61939}"/>
    <cellStyle name="Normal 9 2 2 4 3" xfId="1903" xr:uid="{A39E0102-65C0-4F76-80B4-88EDE246CBBF}"/>
    <cellStyle name="Normal 9 2 2 5" xfId="685" xr:uid="{35FFA17F-B10F-4273-B887-5A431DF05AB8}"/>
    <cellStyle name="Normal 9 2 2 5 2" xfId="1212" xr:uid="{F65273D4-05E3-4830-AE7F-A92A4AB99555}"/>
    <cellStyle name="Normal 9 2 2 5 2 2" xfId="2242" xr:uid="{2BCAEDD2-2DB5-46D5-B64A-7DA558AB145A}"/>
    <cellStyle name="Normal 9 2 2 5 3" xfId="1727" xr:uid="{305B6A56-032F-4740-8CB6-79463BA957FE}"/>
    <cellStyle name="Normal 9 2 2 6" xfId="1157" xr:uid="{9E3A203F-A82F-4519-B3C1-2C84FD050379}"/>
    <cellStyle name="Normal 9 2 2 6 2" xfId="2188" xr:uid="{710C59C2-D4B4-4B8D-B1C2-F94417C8E6E4}"/>
    <cellStyle name="Normal 9 2 2 7" xfId="1673" xr:uid="{F8042A7A-6030-4838-B4B8-EC3010A7C497}"/>
    <cellStyle name="Normal 9 2 3" xfId="715" xr:uid="{4E47F1BB-AC99-4E9F-A612-4BAFF4B9CF8B}"/>
    <cellStyle name="Normal 9 2 3 2" xfId="900" xr:uid="{1F47CE38-2607-4C57-A248-8EF412DF1752}"/>
    <cellStyle name="Normal 9 2 3 2 2" xfId="1418" xr:uid="{A31EE8CE-8D92-4933-8DC6-592CB63FE580}"/>
    <cellStyle name="Normal 9 2 3 2 2 2" xfId="2448" xr:uid="{33C4DB8C-47C4-4DD3-892C-ADC194CD319F}"/>
    <cellStyle name="Normal 9 2 3 2 3" xfId="1933" xr:uid="{8AC75420-B496-420D-A8D2-103F496F3EB3}"/>
    <cellStyle name="Normal 9 2 3 3" xfId="1242" xr:uid="{1B609D2D-9727-427C-8AFD-631990EECDA1}"/>
    <cellStyle name="Normal 9 2 3 3 2" xfId="2272" xr:uid="{0E63616A-923A-4101-A379-867706A3010D}"/>
    <cellStyle name="Normal 9 2 3 4" xfId="1757" xr:uid="{ACC888B0-F5BA-4A91-9261-03B716DE337D}"/>
    <cellStyle name="Normal 9 2 4" xfId="773" xr:uid="{1B1EF833-DBAA-440E-9D56-ED5E45961A83}"/>
    <cellStyle name="Normal 9 2 4 2" xfId="958" xr:uid="{A91666B9-F5FD-4C0D-8E91-09DDADC5B5FA}"/>
    <cellStyle name="Normal 9 2 4 2 2" xfId="1476" xr:uid="{4452C51B-96F5-435A-8112-A923CF5F1FC7}"/>
    <cellStyle name="Normal 9 2 4 2 2 2" xfId="2506" xr:uid="{5463152E-553C-4079-A862-52E6380CAB3B}"/>
    <cellStyle name="Normal 9 2 4 2 3" xfId="1991" xr:uid="{20A856CC-99DD-4F3D-9AB6-1F9459E3A261}"/>
    <cellStyle name="Normal 9 2 4 3" xfId="1300" xr:uid="{A557E79E-2259-4A94-9017-FE6975D5BD3C}"/>
    <cellStyle name="Normal 9 2 4 3 2" xfId="2330" xr:uid="{1D8B0C4D-C3D2-47B8-8074-6C42A571CC5F}"/>
    <cellStyle name="Normal 9 2 4 4" xfId="1815" xr:uid="{FDBE5620-AD6A-47D3-95D3-ACAB9C2AB8E8}"/>
    <cellStyle name="Normal 9 2 5" xfId="841" xr:uid="{4292814B-BEC0-4D2F-A94F-F8CE30F1D952}"/>
    <cellStyle name="Normal 9 2 5 2" xfId="1359" xr:uid="{0FBE7921-552A-4D6C-A685-96D2454FC791}"/>
    <cellStyle name="Normal 9 2 5 2 2" xfId="2389" xr:uid="{E79B726B-ED3C-4F2C-9F13-BFCA8C081890}"/>
    <cellStyle name="Normal 9 2 5 3" xfId="1874" xr:uid="{801DF40D-126E-4FE2-9D87-CF35E1A59B9A}"/>
    <cellStyle name="Normal 9 2 6" xfId="652" xr:uid="{D0D34CD3-451B-4291-A615-8B275D2D8E03}"/>
    <cellStyle name="Normal 9 2 6 2" xfId="1183" xr:uid="{D4BC456E-F562-4D31-A913-1383507E7C82}"/>
    <cellStyle name="Normal 9 2 6 2 2" xfId="2213" xr:uid="{C50837DD-D0A7-47C7-96D3-AE7F70E4C6B8}"/>
    <cellStyle name="Normal 9 2 6 3" xfId="1698" xr:uid="{FD56AA2B-7D7B-495F-81B7-942BD4313357}"/>
    <cellStyle name="Normal 9 2 7" xfId="1059" xr:uid="{5F66EBB1-6CFB-4BF2-BF06-BC6BFCB852A8}"/>
    <cellStyle name="Normal 9 2 7 2" xfId="2090" xr:uid="{04C98657-798B-45BA-9106-689DCF91506B}"/>
    <cellStyle name="Normal 9 2 8" xfId="1575" xr:uid="{7356C1D0-E0D2-46F1-BE09-9229CC1FA459}"/>
    <cellStyle name="Normal 9 2 9" xfId="512" xr:uid="{B24E2583-905E-47E1-82E2-956BB0211EA5}"/>
    <cellStyle name="Normal 9 3" xfId="579" xr:uid="{1C020D83-1C10-4880-BA31-3AE025086ED1}"/>
    <cellStyle name="Normal 9 3 2" xfId="728" xr:uid="{8CFE257E-DE43-4438-905A-D8E12ECF9B26}"/>
    <cellStyle name="Normal 9 3 2 2" xfId="913" xr:uid="{27DDA4B7-770A-428E-9A0A-407C936D6392}"/>
    <cellStyle name="Normal 9 3 2 2 2" xfId="1431" xr:uid="{0E01D630-D87E-4D29-90E5-A00A23A9264D}"/>
    <cellStyle name="Normal 9 3 2 2 2 2" xfId="2461" xr:uid="{69D31556-4ADB-44E4-997A-4C15DAC7194E}"/>
    <cellStyle name="Normal 9 3 2 2 3" xfId="1946" xr:uid="{E75CAC96-72B3-49B2-AC2C-C5C696CA1327}"/>
    <cellStyle name="Normal 9 3 2 3" xfId="1255" xr:uid="{C0B94256-FE56-4EC2-9E7F-E8D7F4CEEB79}"/>
    <cellStyle name="Normal 9 3 2 3 2" xfId="2285" xr:uid="{C38F37CE-F456-41E4-BE2C-8B4A36A950CF}"/>
    <cellStyle name="Normal 9 3 2 4" xfId="1770" xr:uid="{397F5447-B078-48BA-ABD4-FD2E2CC52B02}"/>
    <cellStyle name="Normal 9 3 3" xfId="797" xr:uid="{6E384CE9-1983-4D2F-AF85-6EB959D38B3A}"/>
    <cellStyle name="Normal 9 3 3 2" xfId="977" xr:uid="{F42A0BA5-5E51-47BB-A335-E434A378A1D1}"/>
    <cellStyle name="Normal 9 3 3 2 2" xfId="1494" xr:uid="{A484E2C5-1626-4405-85FC-1A7860C2DE22}"/>
    <cellStyle name="Normal 9 3 3 2 2 2" xfId="2524" xr:uid="{977AC94D-12F2-498E-9318-D5926D421B7D}"/>
    <cellStyle name="Normal 9 3 3 2 3" xfId="2009" xr:uid="{C767BF3E-C476-4BB6-B4C7-BFB047C8016E}"/>
    <cellStyle name="Normal 9 3 3 3" xfId="1318" xr:uid="{F867785B-4DAA-4D7E-9586-11917F0DDBBC}"/>
    <cellStyle name="Normal 9 3 3 3 2" xfId="2348" xr:uid="{307FC544-9BED-4D21-8E89-6B190A80A286}"/>
    <cellStyle name="Normal 9 3 3 4" xfId="1833" xr:uid="{1A4D3C09-B159-40D2-BE17-21BD48E3ADB3}"/>
    <cellStyle name="Normal 9 3 4" xfId="854" xr:uid="{B446BFC1-1696-485C-A630-826CFB2446AB}"/>
    <cellStyle name="Normal 9 3 4 2" xfId="1372" xr:uid="{FB395688-8CD7-403F-8E99-74BE87DC27C1}"/>
    <cellStyle name="Normal 9 3 4 2 2" xfId="2402" xr:uid="{98390701-3F99-4552-8EE4-59CD674F6DE3}"/>
    <cellStyle name="Normal 9 3 4 3" xfId="1887" xr:uid="{94178F2E-0F7D-496B-8441-296C1D658D9C}"/>
    <cellStyle name="Normal 9 3 5" xfId="669" xr:uid="{7023D9E4-5291-4CB2-B3F5-E21A16860601}"/>
    <cellStyle name="Normal 9 3 5 2" xfId="1196" xr:uid="{9BAFBE9D-1C59-4EC5-B3CC-283D6EBD54F9}"/>
    <cellStyle name="Normal 9 3 5 2 2" xfId="2226" xr:uid="{4FE823D6-0CBD-46BB-A067-9287E8EEA280}"/>
    <cellStyle name="Normal 9 3 5 3" xfId="1711" xr:uid="{A9B552A8-86BC-49C6-B20C-2A21C5A87C03}"/>
    <cellStyle name="Normal 9 3 6" xfId="1126" xr:uid="{D0648886-CC77-4B4C-A8E0-CE2808DFFC22}"/>
    <cellStyle name="Normal 9 3 6 2" xfId="2157" xr:uid="{F64A2B65-EA28-4A14-BE75-B95CE0084EAC}"/>
    <cellStyle name="Normal 9 3 7" xfId="1642" xr:uid="{9AEEB998-B477-4F7C-AF6A-3A39D239E7B3}"/>
    <cellStyle name="Normal 9 4" xfId="699" xr:uid="{80D59A77-9673-47E6-97B6-10B8D7D34910}"/>
    <cellStyle name="Normal 9 4 2" xfId="884" xr:uid="{B7E6ED2E-8AF2-47A1-AD23-245A6C9B73E1}"/>
    <cellStyle name="Normal 9 4 2 2" xfId="1402" xr:uid="{E4612DF3-61DB-49D9-9187-A010907A2ADE}"/>
    <cellStyle name="Normal 9 4 2 2 2" xfId="2432" xr:uid="{A8D8AFAD-38FF-46A4-ACCE-2A6956C1372B}"/>
    <cellStyle name="Normal 9 4 2 3" xfId="1917" xr:uid="{E4D7A3E6-F63A-4830-B01E-DD71F6A8F6E2}"/>
    <cellStyle name="Normal 9 4 3" xfId="1226" xr:uid="{AA896673-4D9B-4D42-85BB-B0722443DCE7}"/>
    <cellStyle name="Normal 9 4 3 2" xfId="2256" xr:uid="{D07D1362-EAD9-4C58-93D6-5A317A69AA0A}"/>
    <cellStyle name="Normal 9 4 4" xfId="1741" xr:uid="{74FAF132-EB3F-40CB-87F3-81DF17A3D1F0}"/>
    <cellStyle name="Normal 9 5" xfId="757" xr:uid="{1795FF30-3711-4173-BAA8-8D649E4B7E49}"/>
    <cellStyle name="Normal 9 5 2" xfId="942" xr:uid="{C8FC3194-6773-47A1-A0D3-C160DFAF473F}"/>
    <cellStyle name="Normal 9 5 2 2" xfId="1460" xr:uid="{5D6A9EBF-EB4C-42D0-B191-7403DB5DE7C1}"/>
    <cellStyle name="Normal 9 5 2 2 2" xfId="2490" xr:uid="{F207FF2A-E317-4AC5-990A-8D44F809F987}"/>
    <cellStyle name="Normal 9 5 2 3" xfId="1975" xr:uid="{151F7739-4E62-4472-8A67-F34E7D4FAB57}"/>
    <cellStyle name="Normal 9 5 3" xfId="1284" xr:uid="{CA6A3E93-8792-4CBD-8BE4-3AECFC0C9BD9}"/>
    <cellStyle name="Normal 9 5 3 2" xfId="2314" xr:uid="{DED10E8E-7C62-487E-A5B2-48427278FCFF}"/>
    <cellStyle name="Normal 9 5 4" xfId="1799" xr:uid="{F9AFDEA3-6E86-4D6E-AFA7-5830E9735863}"/>
    <cellStyle name="Normal 9 6" xfId="825" xr:uid="{8A65F4C7-9BE7-43EE-BBB4-5340D8E3BBBD}"/>
    <cellStyle name="Normal 9 6 2" xfId="1343" xr:uid="{E8A3F0F0-364A-4E8E-A0AF-AF7E870DC66F}"/>
    <cellStyle name="Normal 9 6 2 2" xfId="2373" xr:uid="{C52473F5-CC6B-44F7-867A-D0E3B2E4AD4A}"/>
    <cellStyle name="Normal 9 6 3" xfId="1858" xr:uid="{8A443B85-6E31-4D70-BEF5-11B3AEB96BF3}"/>
    <cellStyle name="Normal 9 7" xfId="632" xr:uid="{5BC5161E-F142-464E-ACAE-E084F6F15FE6}"/>
    <cellStyle name="Normal 9 7 2" xfId="1167" xr:uid="{B0AA984F-6027-4E99-A27B-4D413F27D466}"/>
    <cellStyle name="Normal 9 7 2 2" xfId="2197" xr:uid="{2449ECFA-A603-41B5-9D11-964956CA8D53}"/>
    <cellStyle name="Normal 9 7 3" xfId="1682" xr:uid="{1049BB3A-8F7B-42D0-AAF1-05B8EFFB9FC1}"/>
    <cellStyle name="Normal 9 8" xfId="1028" xr:uid="{CF3C6CB9-4ECA-42EE-9BA2-3DDBC47AEB41}"/>
    <cellStyle name="Normal 9 8 2" xfId="2059" xr:uid="{1ACFA6C9-6DBB-4F28-9FE0-C95D9B8EAE1C}"/>
    <cellStyle name="Normal 9 9" xfId="1544" xr:uid="{7716B71E-6218-414B-9637-92FF4475F9EA}"/>
    <cellStyle name="Normal_Hoja1" xfId="414" xr:uid="{00000000-0005-0000-0000-000039010000}"/>
    <cellStyle name="Normal_prestmos dispon x acreedor" xfId="175" xr:uid="{00000000-0005-0000-0000-00003A010000}"/>
    <cellStyle name="Notas" xfId="176" builtinId="10" customBuiltin="1"/>
    <cellStyle name="Notas 2" xfId="177" xr:uid="{00000000-0005-0000-0000-00003C010000}"/>
    <cellStyle name="Notas 2 2" xfId="352" xr:uid="{00000000-0005-0000-0000-00003D010000}"/>
    <cellStyle name="Notas 3" xfId="178" xr:uid="{00000000-0005-0000-0000-00003E010000}"/>
    <cellStyle name="Notas 3 2" xfId="353" xr:uid="{00000000-0005-0000-0000-00003F010000}"/>
    <cellStyle name="Notas 4" xfId="179" xr:uid="{00000000-0005-0000-0000-000040010000}"/>
    <cellStyle name="Notas 4 2" xfId="354" xr:uid="{00000000-0005-0000-0000-000041010000}"/>
    <cellStyle name="Notas 5" xfId="180" xr:uid="{00000000-0005-0000-0000-000042010000}"/>
    <cellStyle name="Notas 5 2" xfId="355" xr:uid="{00000000-0005-0000-0000-000043010000}"/>
    <cellStyle name="Notas 6" xfId="261" xr:uid="{00000000-0005-0000-0000-000044010000}"/>
    <cellStyle name="Notas 6 2" xfId="271" xr:uid="{00000000-0005-0000-0000-000045010000}"/>
    <cellStyle name="Notas 6 2 2" xfId="366" xr:uid="{00000000-0005-0000-0000-000046010000}"/>
    <cellStyle name="Notas 6 3" xfId="364" xr:uid="{00000000-0005-0000-0000-000047010000}"/>
    <cellStyle name="Note" xfId="181" xr:uid="{00000000-0005-0000-0000-000048010000}"/>
    <cellStyle name="Note 2" xfId="182" xr:uid="{00000000-0005-0000-0000-000049010000}"/>
    <cellStyle name="Note 2 2" xfId="356" xr:uid="{00000000-0005-0000-0000-00004A010000}"/>
    <cellStyle name="Output" xfId="183" xr:uid="{00000000-0005-0000-0000-00004B010000}"/>
    <cellStyle name="Percent 2" xfId="628" xr:uid="{4DCB14E4-2F02-47B8-9BB5-712603FC718A}"/>
    <cellStyle name="Piloto de Datos Campo" xfId="629" xr:uid="{764778EA-2D05-4C24-8CA1-4B0348DD2BC5}"/>
    <cellStyle name="Porcentaje" xfId="184" builtinId="5"/>
    <cellStyle name="Porcentaje 2" xfId="341" xr:uid="{00000000-0005-0000-0000-00004D010000}"/>
    <cellStyle name="Porcentaje 2 2" xfId="643" xr:uid="{98E1544F-B80E-4B69-84A9-90928D97B96A}"/>
    <cellStyle name="Porcentaje 2 2 2" xfId="676" xr:uid="{15CE0D1B-5A93-4040-9AE7-580A54F85001}"/>
    <cellStyle name="Porcentaje 2 2 2 2" xfId="735" xr:uid="{E456B7EA-6303-4ABB-BF92-9E7D53FDF24A}"/>
    <cellStyle name="Porcentaje 2 2 2 2 2" xfId="920" xr:uid="{A9A0AC2A-4C2F-4559-9730-A8379EFB300F}"/>
    <cellStyle name="Porcentaje 2 2 2 2 2 2" xfId="1438" xr:uid="{F944F290-C003-4237-8F86-A9FB4D10A9BA}"/>
    <cellStyle name="Porcentaje 2 2 2 2 2 2 2" xfId="2468" xr:uid="{4531700B-0135-4EFB-B354-9A480C45360E}"/>
    <cellStyle name="Porcentaje 2 2 2 2 2 3" xfId="1953" xr:uid="{3E43949D-9EF3-4BDA-B8F7-812069A36A95}"/>
    <cellStyle name="Porcentaje 2 2 2 2 3" xfId="1262" xr:uid="{8995236A-7FE7-4930-A552-6886D6345324}"/>
    <cellStyle name="Porcentaje 2 2 2 2 3 2" xfId="2292" xr:uid="{AB2FFE2A-16A7-4855-92F1-6937AF944B19}"/>
    <cellStyle name="Porcentaje 2 2 2 2 4" xfId="1777" xr:uid="{5483B3B7-18D7-44B0-9CEB-D22413969B9E}"/>
    <cellStyle name="Porcentaje 2 2 2 3" xfId="803" xr:uid="{299FE7B0-A3C0-49F9-9633-47AABB9A826E}"/>
    <cellStyle name="Porcentaje 2 2 2 3 2" xfId="983" xr:uid="{A95A3383-D14D-45E0-B1D7-DA192641BE18}"/>
    <cellStyle name="Porcentaje 2 2 2 3 2 2" xfId="1500" xr:uid="{0B977EFD-0F83-49F4-A223-B3C3AB04CB1C}"/>
    <cellStyle name="Porcentaje 2 2 2 3 2 2 2" xfId="2530" xr:uid="{1FA1EF2C-07F1-4302-BE22-D8BDF73EB5AA}"/>
    <cellStyle name="Porcentaje 2 2 2 3 2 3" xfId="2015" xr:uid="{4A8503E9-9E21-4ADA-9618-4CAFA175DCF2}"/>
    <cellStyle name="Porcentaje 2 2 2 3 3" xfId="1324" xr:uid="{B12307ED-E4BC-4B5F-A743-AF2216AE7FD5}"/>
    <cellStyle name="Porcentaje 2 2 2 3 3 2" xfId="2354" xr:uid="{3CFCB6CA-09DF-477F-8CDA-232F3FF8FB13}"/>
    <cellStyle name="Porcentaje 2 2 2 3 4" xfId="1839" xr:uid="{8228AADA-8E7E-4BE4-AC02-F7D2B3BCE5D1}"/>
    <cellStyle name="Porcentaje 2 2 2 4" xfId="861" xr:uid="{C4A327A5-2594-4EC6-A8F0-2C2733E61453}"/>
    <cellStyle name="Porcentaje 2 2 2 4 2" xfId="1379" xr:uid="{CB493239-5FD4-4888-82CE-8FA02B2F99EE}"/>
    <cellStyle name="Porcentaje 2 2 2 4 2 2" xfId="2409" xr:uid="{56FA8306-9791-4BD8-9BAE-FF1825DB4457}"/>
    <cellStyle name="Porcentaje 2 2 2 4 3" xfId="1894" xr:uid="{FF3614D8-AAD3-431E-80D6-F44C1E09CD81}"/>
    <cellStyle name="Porcentaje 2 2 2 5" xfId="1203" xr:uid="{AAD4C2AD-DA3C-49FB-B8DD-7A32997C83B9}"/>
    <cellStyle name="Porcentaje 2 2 2 5 2" xfId="2233" xr:uid="{F4054879-161B-40FA-BBB8-CD269A95255A}"/>
    <cellStyle name="Porcentaje 2 2 2 6" xfId="1718" xr:uid="{F76B643E-B38F-4905-9A10-77EC053030A3}"/>
    <cellStyle name="Porcentaje 2 2 3" xfId="706" xr:uid="{9CC4EDFD-201B-472B-8C5C-A831CC136C7C}"/>
    <cellStyle name="Porcentaje 2 2 3 2" xfId="891" xr:uid="{4B12E4BF-9B87-4F75-84F9-8D8419C4D53B}"/>
    <cellStyle name="Porcentaje 2 2 3 2 2" xfId="1409" xr:uid="{D385DE75-1FB2-4250-8B40-5C02813E6706}"/>
    <cellStyle name="Porcentaje 2 2 3 2 2 2" xfId="2439" xr:uid="{E30ADCF1-F8E9-456C-A1A1-A59F89BE28A1}"/>
    <cellStyle name="Porcentaje 2 2 3 2 3" xfId="1924" xr:uid="{5E8C6FCC-63CF-450B-8055-F5DC63D0BE42}"/>
    <cellStyle name="Porcentaje 2 2 3 3" xfId="1233" xr:uid="{232CFA58-31A3-40DA-B24A-A7DA36997597}"/>
    <cellStyle name="Porcentaje 2 2 3 3 2" xfId="2263" xr:uid="{C6090185-9ABB-4ADD-A3E6-C523336412C6}"/>
    <cellStyle name="Porcentaje 2 2 3 4" xfId="1748" xr:uid="{12DF4CA6-941F-4A56-A9EE-661A9600A0EF}"/>
    <cellStyle name="Porcentaje 2 2 4" xfId="764" xr:uid="{7873C070-2ECA-401C-BE92-8D4B5EFE9A4A}"/>
    <cellStyle name="Porcentaje 2 2 4 2" xfId="949" xr:uid="{C82CC46E-87F6-48ED-91E5-1C1ED584CA75}"/>
    <cellStyle name="Porcentaje 2 2 4 2 2" xfId="1467" xr:uid="{053736AD-C215-41BA-9279-0981090AD7F6}"/>
    <cellStyle name="Porcentaje 2 2 4 2 2 2" xfId="2497" xr:uid="{667368AE-60CC-4FEF-A8E0-9E2679D8C6DE}"/>
    <cellStyle name="Porcentaje 2 2 4 2 3" xfId="1982" xr:uid="{B2DC5ADD-E2CB-4678-AE75-3CAE321AE67E}"/>
    <cellStyle name="Porcentaje 2 2 4 3" xfId="1291" xr:uid="{1FE1143A-62FB-4D58-9BEC-532ADC003D1C}"/>
    <cellStyle name="Porcentaje 2 2 4 3 2" xfId="2321" xr:uid="{DAF145F0-D349-4009-B3DC-C715D86B2A17}"/>
    <cellStyle name="Porcentaje 2 2 4 4" xfId="1806" xr:uid="{89F27078-0844-472D-B1BC-2AF065BBE7F5}"/>
    <cellStyle name="Porcentaje 2 2 5" xfId="832" xr:uid="{A8916A0A-2720-43AE-A570-45259EDB556B}"/>
    <cellStyle name="Porcentaje 2 2 5 2" xfId="1350" xr:uid="{E17F87CD-2B14-40F9-B5D5-60A4D9E56B72}"/>
    <cellStyle name="Porcentaje 2 2 5 2 2" xfId="2380" xr:uid="{8D01121E-4D3D-4F82-B085-A38F6EC889BF}"/>
    <cellStyle name="Porcentaje 2 2 5 3" xfId="1865" xr:uid="{A7CBA95E-A394-4046-809C-D1D9BA9D6405}"/>
    <cellStyle name="Porcentaje 2 2 6" xfId="1174" xr:uid="{551C2A81-9C7A-4411-9930-6B8E94B67EA0}"/>
    <cellStyle name="Porcentaje 2 2 6 2" xfId="2204" xr:uid="{78EF93E3-B806-4657-AADF-6C2B55569E7F}"/>
    <cellStyle name="Porcentaje 2 2 7" xfId="1689" xr:uid="{3E8AC355-5BC5-4B2C-B0BC-EF23A5B87657}"/>
    <cellStyle name="Porcentaje 2 3" xfId="664" xr:uid="{D99E0E47-3D5F-485D-91ED-9B8239106ABE}"/>
    <cellStyle name="Porcentaje 2 3 2" xfId="723" xr:uid="{171F9E6E-7D5E-4997-B3CC-A630E6C04376}"/>
    <cellStyle name="Porcentaje 2 3 2 2" xfId="908" xr:uid="{0162808C-8178-4316-90DF-C2279FD03A0B}"/>
    <cellStyle name="Porcentaje 2 3 2 2 2" xfId="1426" xr:uid="{12BD3AB7-18FF-4AFB-AAF5-0772AD049A19}"/>
    <cellStyle name="Porcentaje 2 3 2 2 2 2" xfId="2456" xr:uid="{7703E1BA-4317-4E0B-8D3E-BE9F5B932E99}"/>
    <cellStyle name="Porcentaje 2 3 2 2 3" xfId="1941" xr:uid="{A15FB6F5-D224-4ABD-8379-215B0D593699}"/>
    <cellStyle name="Porcentaje 2 3 2 3" xfId="1250" xr:uid="{D746B1D9-F4F5-40D1-9CEA-0CCF9B594452}"/>
    <cellStyle name="Porcentaje 2 3 2 3 2" xfId="2280" xr:uid="{29C876A0-7D5D-46DB-8EEB-90BA02FA6950}"/>
    <cellStyle name="Porcentaje 2 3 2 4" xfId="1765" xr:uid="{1C01D37B-A74D-4421-90BD-BDF499864D2C}"/>
    <cellStyle name="Porcentaje 2 3 3" xfId="787" xr:uid="{CAF5D878-4D3D-47E9-9213-3678BFD7645F}"/>
    <cellStyle name="Porcentaje 2 3 3 2" xfId="971" xr:uid="{DF9F5CED-84E4-419C-9499-09128D7E2516}"/>
    <cellStyle name="Porcentaje 2 3 3 2 2" xfId="1489" xr:uid="{7D69FA29-FA5D-4E07-AF4A-8D99A6C87A9A}"/>
    <cellStyle name="Porcentaje 2 3 3 2 2 2" xfId="2519" xr:uid="{5DA1ECDE-A17E-439F-BAAD-B95535ED255D}"/>
    <cellStyle name="Porcentaje 2 3 3 2 3" xfId="2004" xr:uid="{3C450B03-1D25-4024-8468-AEE5F90F1919}"/>
    <cellStyle name="Porcentaje 2 3 3 3" xfId="1313" xr:uid="{4E23AA48-DD37-48E7-832E-8474C4B2D49D}"/>
    <cellStyle name="Porcentaje 2 3 3 3 2" xfId="2343" xr:uid="{1FB256FE-EC1B-43E4-9D7A-33E7239C6A6E}"/>
    <cellStyle name="Porcentaje 2 3 3 4" xfId="1828" xr:uid="{189F8EAC-F61F-4C30-B72F-A74680585888}"/>
    <cellStyle name="Porcentaje 2 3 4" xfId="849" xr:uid="{461681F4-3F25-4285-A523-6552571AFEB8}"/>
    <cellStyle name="Porcentaje 2 3 4 2" xfId="1367" xr:uid="{9A2211F4-A1E8-49CC-9C58-4B849EE18892}"/>
    <cellStyle name="Porcentaje 2 3 4 2 2" xfId="2397" xr:uid="{567987E5-AE44-41E5-865F-B5E195C01247}"/>
    <cellStyle name="Porcentaje 2 3 4 3" xfId="1882" xr:uid="{58C2AB9B-CDFD-46C2-8BF7-74982F0913FC}"/>
    <cellStyle name="Porcentaje 2 3 5" xfId="1191" xr:uid="{D6CC6149-CE8B-4DE7-9063-6B282602A902}"/>
    <cellStyle name="Porcentaje 2 3 5 2" xfId="2221" xr:uid="{E69DB1D3-7A05-4EF1-B008-B83F07E8CA35}"/>
    <cellStyle name="Porcentaje 2 3 6" xfId="1706" xr:uid="{052040B6-0E84-4E83-B2AD-7A92162C772C}"/>
    <cellStyle name="Porcentaje 2 4" xfId="693" xr:uid="{202207AB-87FE-4E6D-AA5A-DD3C0852A712}"/>
    <cellStyle name="Porcentaje 2 4 2" xfId="878" xr:uid="{9B8EFB1A-98CD-42BC-80AB-FB02558B7503}"/>
    <cellStyle name="Porcentaje 2 4 2 2" xfId="1396" xr:uid="{5072BAE2-8570-4140-AB33-C5204465BF01}"/>
    <cellStyle name="Porcentaje 2 4 2 2 2" xfId="2426" xr:uid="{B5E78FCE-8669-4960-A18B-6F955878A1C5}"/>
    <cellStyle name="Porcentaje 2 4 2 3" xfId="1911" xr:uid="{5B9AF915-94C8-46C9-8DF3-B3A5FA430FCE}"/>
    <cellStyle name="Porcentaje 2 4 3" xfId="1220" xr:uid="{8BDD20A0-4A3B-43D1-82EA-43CB16E4E891}"/>
    <cellStyle name="Porcentaje 2 4 3 2" xfId="2250" xr:uid="{A5566057-556C-41F0-A509-443D6C5116B7}"/>
    <cellStyle name="Porcentaje 2 4 4" xfId="1735" xr:uid="{BA734DFF-577E-4D0F-A3C4-E34E0DE74B49}"/>
    <cellStyle name="Porcentaje 2 5" xfId="752" xr:uid="{C2F06BC0-C5E8-4FE9-A224-86D698516D6E}"/>
    <cellStyle name="Porcentaje 2 5 2" xfId="937" xr:uid="{3065DDEF-9C72-4623-967B-8B70A0435C10}"/>
    <cellStyle name="Porcentaje 2 5 2 2" xfId="1455" xr:uid="{80200C7A-A426-4E9F-8840-AF997543E2DD}"/>
    <cellStyle name="Porcentaje 2 5 2 2 2" xfId="2485" xr:uid="{3B077DE5-E56E-458A-8408-09BC255D6FE4}"/>
    <cellStyle name="Porcentaje 2 5 2 3" xfId="1970" xr:uid="{11C7F1F1-422F-44ED-A8D0-B2A829DE996F}"/>
    <cellStyle name="Porcentaje 2 5 3" xfId="1279" xr:uid="{A2E05D59-901C-4CFE-9867-D898067A8B9D}"/>
    <cellStyle name="Porcentaje 2 5 3 2" xfId="2309" xr:uid="{39FE0AA0-BC94-4CB4-BF28-8A2E4F8BE201}"/>
    <cellStyle name="Porcentaje 2 5 4" xfId="1794" xr:uid="{9C740267-2A54-4AD0-811D-967210DD30E8}"/>
    <cellStyle name="Porcentaje 2 6" xfId="819" xr:uid="{BB53FD5A-4DF4-402D-9574-6EE375CA1162}"/>
    <cellStyle name="Porcentaje 2 6 2" xfId="1338" xr:uid="{1E3432F6-00C0-47AF-B7F2-171976DE0BCA}"/>
    <cellStyle name="Porcentaje 2 6 2 2" xfId="2368" xr:uid="{9F35D786-88D0-4741-AC20-5142FE048D3C}"/>
    <cellStyle name="Porcentaje 2 6 3" xfId="1853" xr:uid="{5B321E3A-9DD8-4788-BF72-C367C2AC090E}"/>
    <cellStyle name="Porcentaje 2 7" xfId="615" xr:uid="{D1DCA716-1320-40FF-825F-3F988069C933}"/>
    <cellStyle name="Porcentaje 2 7 2" xfId="1162" xr:uid="{3F904B1B-DAD0-4DC7-A342-53FCD15746C6}"/>
    <cellStyle name="Porcentaje 2 7 2 2" xfId="2192" xr:uid="{C9990F38-F4F6-42E3-BF49-E6C5A1A0DDC1}"/>
    <cellStyle name="Porcentaje 2 7 3" xfId="1677" xr:uid="{06BA8B6B-4CB4-4624-A958-93D57F7AB5E8}"/>
    <cellStyle name="Porcentaje 3" xfId="338" xr:uid="{00000000-0005-0000-0000-00004E010000}"/>
    <cellStyle name="Porcentaje 3 2" xfId="637" xr:uid="{87983274-41E7-4AE4-8266-BE9F47A81D80}"/>
    <cellStyle name="Porcentaje 4" xfId="782" xr:uid="{71475144-E879-409E-A560-354FC4E5026D}"/>
    <cellStyle name="Porcentaje 4 2" xfId="966" xr:uid="{A3035D3E-6C02-4991-ABAB-C76DC68C629A}"/>
    <cellStyle name="Porcentaje 4 2 2" xfId="1484" xr:uid="{7CFBF563-1257-4995-8FD2-B9CD5F9622A2}"/>
    <cellStyle name="Porcentaje 4 2 2 2" xfId="2514" xr:uid="{A4171CB5-A43E-4475-9309-245BE89319A4}"/>
    <cellStyle name="Porcentaje 4 2 3" xfId="1999" xr:uid="{B63031A1-0AE7-4B92-A45C-5695B46787CC}"/>
    <cellStyle name="Porcentaje 4 3" xfId="1308" xr:uid="{55722CD6-810D-4755-951F-8B9939C46C20}"/>
    <cellStyle name="Porcentaje 4 3 2" xfId="2338" xr:uid="{0DC90FC7-4FCE-46E4-98A5-0DABEDFF0616}"/>
    <cellStyle name="Porcentaje 4 4" xfId="1823" xr:uid="{BA6916C5-8A17-4AF0-8F88-A1B9BA6D3E85}"/>
    <cellStyle name="Porcentual 2" xfId="185" xr:uid="{00000000-0005-0000-0000-00004F010000}"/>
    <cellStyle name="Porcentual 2 10" xfId="290" xr:uid="{00000000-0005-0000-0000-000050010000}"/>
    <cellStyle name="Porcentual 2 10 2" xfId="326" xr:uid="{00000000-0005-0000-0000-000051010000}"/>
    <cellStyle name="Porcentual 2 11" xfId="291" xr:uid="{00000000-0005-0000-0000-000052010000}"/>
    <cellStyle name="Porcentual 2 11 2" xfId="327" xr:uid="{00000000-0005-0000-0000-000053010000}"/>
    <cellStyle name="Porcentual 2 12" xfId="292" xr:uid="{00000000-0005-0000-0000-000054010000}"/>
    <cellStyle name="Porcentual 2 12 2" xfId="328" xr:uid="{00000000-0005-0000-0000-000055010000}"/>
    <cellStyle name="Porcentual 2 13" xfId="325" xr:uid="{00000000-0005-0000-0000-000056010000}"/>
    <cellStyle name="Porcentual 2 2" xfId="293" xr:uid="{00000000-0005-0000-0000-000057010000}"/>
    <cellStyle name="Porcentual 2 2 2" xfId="329" xr:uid="{00000000-0005-0000-0000-000058010000}"/>
    <cellStyle name="Porcentual 2 3" xfId="294" xr:uid="{00000000-0005-0000-0000-000059010000}"/>
    <cellStyle name="Porcentual 2 3 2" xfId="330" xr:uid="{00000000-0005-0000-0000-00005A010000}"/>
    <cellStyle name="Porcentual 2 4" xfId="295" xr:uid="{00000000-0005-0000-0000-00005B010000}"/>
    <cellStyle name="Porcentual 2 4 2" xfId="331" xr:uid="{00000000-0005-0000-0000-00005C010000}"/>
    <cellStyle name="Porcentual 2 5" xfId="296" xr:uid="{00000000-0005-0000-0000-00005D010000}"/>
    <cellStyle name="Porcentual 2 5 2" xfId="332" xr:uid="{00000000-0005-0000-0000-00005E010000}"/>
    <cellStyle name="Porcentual 2 6" xfId="297" xr:uid="{00000000-0005-0000-0000-00005F010000}"/>
    <cellStyle name="Porcentual 2 6 2" xfId="333" xr:uid="{00000000-0005-0000-0000-000060010000}"/>
    <cellStyle name="Porcentual 2 7" xfId="298" xr:uid="{00000000-0005-0000-0000-000061010000}"/>
    <cellStyle name="Porcentual 2 7 2" xfId="334" xr:uid="{00000000-0005-0000-0000-000062010000}"/>
    <cellStyle name="Porcentual 2 8" xfId="299" xr:uid="{00000000-0005-0000-0000-000063010000}"/>
    <cellStyle name="Porcentual 2 8 2" xfId="335" xr:uid="{00000000-0005-0000-0000-000064010000}"/>
    <cellStyle name="Porcentual 2 9" xfId="300" xr:uid="{00000000-0005-0000-0000-000065010000}"/>
    <cellStyle name="Porcentual 2 9 2" xfId="336" xr:uid="{00000000-0005-0000-0000-000066010000}"/>
    <cellStyle name="Porcentual 3" xfId="186" xr:uid="{00000000-0005-0000-0000-000067010000}"/>
    <cellStyle name="Porcentual 3 2" xfId="301" xr:uid="{00000000-0005-0000-0000-000068010000}"/>
    <cellStyle name="Porcentual 3 3" xfId="357" xr:uid="{00000000-0005-0000-0000-000069010000}"/>
    <cellStyle name="Porcentual 4" xfId="187" xr:uid="{00000000-0005-0000-0000-00006A010000}"/>
    <cellStyle name="Porcentual 4 2" xfId="358" xr:uid="{00000000-0005-0000-0000-00006B010000}"/>
    <cellStyle name="Porcentual 4 3" xfId="630" xr:uid="{1126C1CE-FF5D-42B7-B584-3E12405EB2CC}"/>
    <cellStyle name="Porcentual 5" xfId="262" xr:uid="{00000000-0005-0000-0000-00006C010000}"/>
    <cellStyle name="Porcentual 5 2" xfId="365" xr:uid="{00000000-0005-0000-0000-00006D010000}"/>
    <cellStyle name="Porcentual 5 3" xfId="631" xr:uid="{6E9FF254-376E-4C72-BBC7-56CDB95DFD99}"/>
    <cellStyle name="Porcentual 6" xfId="224" xr:uid="{00000000-0005-0000-0000-00006E010000}"/>
    <cellStyle name="Porcentual 6 2" xfId="361" xr:uid="{00000000-0005-0000-0000-00006F010000}"/>
    <cellStyle name="Porcentual 6 2 2" xfId="398" xr:uid="{00000000-0005-0000-0000-000070010000}"/>
    <cellStyle name="Porcentual 6 2 2 2" xfId="598" xr:uid="{2CAE460F-2849-467D-B38B-8F2FBD634A0D}"/>
    <cellStyle name="Porcentual 6 2 2 2 2" xfId="1145" xr:uid="{FE048D40-CC90-4946-9FEA-388288CFA5D9}"/>
    <cellStyle name="Porcentual 6 2 2 2 2 2" xfId="2176" xr:uid="{DA1A2364-C4A1-4EFF-BE38-F6BF69B8CC23}"/>
    <cellStyle name="Porcentual 6 2 2 2 3" xfId="1661" xr:uid="{142D3CBC-AAFE-4C0F-B401-6D700E73418F}"/>
    <cellStyle name="Porcentual 6 2 2 3" xfId="1047" xr:uid="{134A6FD5-AD9E-4227-B257-2AA9A59AF4C0}"/>
    <cellStyle name="Porcentual 6 2 2 3 2" xfId="2078" xr:uid="{014F2925-B507-4ACD-A6B0-20A69B13BD6A}"/>
    <cellStyle name="Porcentual 6 2 2 4" xfId="1563" xr:uid="{DBC7F49B-81D1-48A0-90AC-C6DFCA6F2B64}"/>
    <cellStyle name="Porcentual 6 2 2 5" xfId="500" xr:uid="{91A82F4F-837E-4109-9289-F8A88B00B6E4}"/>
    <cellStyle name="Porcentual 6 2 3" xfId="567" xr:uid="{CA5D04B9-BEA2-4E89-8AD0-0BDCF17E6D4F}"/>
    <cellStyle name="Porcentual 6 2 3 2" xfId="1114" xr:uid="{8F4D246D-C972-4AA9-8AE5-0985931B9DBF}"/>
    <cellStyle name="Porcentual 6 2 3 2 2" xfId="2145" xr:uid="{F6B2264E-A5EC-4AF8-A452-93A85BA08647}"/>
    <cellStyle name="Porcentual 6 2 3 3" xfId="1630" xr:uid="{B9542D17-94CF-435A-95D1-E035FD92DD54}"/>
    <cellStyle name="Porcentual 6 2 4" xfId="1016" xr:uid="{8976C580-D061-4C9E-BD1F-82C6C4B3E881}"/>
    <cellStyle name="Porcentual 6 2 4 2" xfId="2047" xr:uid="{7E83519B-0DFD-4C00-A45C-C887529A6718}"/>
    <cellStyle name="Porcentual 6 2 5" xfId="1532" xr:uid="{4FAE495F-5776-4D5D-92C1-2BCFD1EE166D}"/>
    <cellStyle name="Porcentual 6 2 6" xfId="469" xr:uid="{29F6C2A4-7570-444C-9C59-94FE627C1AF7}"/>
    <cellStyle name="Porcentual 6 3" xfId="383" xr:uid="{00000000-0005-0000-0000-000071010000}"/>
    <cellStyle name="Porcentual 6 3 2" xfId="583" xr:uid="{01B8B9C2-032B-464E-AD1D-296ED06BCAF6}"/>
    <cellStyle name="Porcentual 6 3 2 2" xfId="1130" xr:uid="{CD895569-AE27-44AB-A6B4-70D6D3E75B1A}"/>
    <cellStyle name="Porcentual 6 3 2 2 2" xfId="2161" xr:uid="{94CE63AA-51EB-41D3-8604-C84A03588C58}"/>
    <cellStyle name="Porcentual 6 3 2 3" xfId="1646" xr:uid="{18BCB47B-B7D0-4E8E-A0A5-210CBD3FECD6}"/>
    <cellStyle name="Porcentual 6 3 3" xfId="1032" xr:uid="{558E0E3B-FF4A-4609-8A0A-1E696BDD8401}"/>
    <cellStyle name="Porcentual 6 3 3 2" xfId="2063" xr:uid="{7240F9B8-54FB-4438-99D7-F8952992AB04}"/>
    <cellStyle name="Porcentual 6 3 4" xfId="1548" xr:uid="{206DF5D2-7787-42E0-9AF4-D9786F20DBF0}"/>
    <cellStyle name="Porcentual 6 3 5" xfId="485" xr:uid="{DA29E225-C97B-4C58-B581-52A2CFB25CCE}"/>
    <cellStyle name="Porcentual 6 4" xfId="522" xr:uid="{A9CDE4E6-B50B-4ADA-BC7E-1ADBB20A3602}"/>
    <cellStyle name="Porcentual 6 4 2" xfId="1069" xr:uid="{23563317-3400-43C5-AE25-A022B40F193D}"/>
    <cellStyle name="Porcentual 6 4 2 2" xfId="2100" xr:uid="{BB466E40-46FD-494D-927D-E1A7B91F086F}"/>
    <cellStyle name="Porcentual 6 4 3" xfId="1585" xr:uid="{66A826E6-8548-4C1F-944A-FBC2016A636A}"/>
    <cellStyle name="Porcentual 6 5" xfId="1000" xr:uid="{E4A85D72-5D0A-4B47-8E98-8B6CE7596993}"/>
    <cellStyle name="Porcentual 6 5 2" xfId="2031" xr:uid="{E060F838-0A01-4A18-AF5B-8A40695D66A9}"/>
    <cellStyle name="Porcentual 6 6" xfId="1516" xr:uid="{1F48E36D-E3B9-4D16-AFA8-3C52265D1C73}"/>
    <cellStyle name="Porcentual 6 7" xfId="424" xr:uid="{88E3177A-D078-4F2C-BEC5-ABA195C7B8F6}"/>
    <cellStyle name="Porcentual 7" xfId="274" xr:uid="{00000000-0005-0000-0000-000072010000}"/>
    <cellStyle name="Porcentual 7 2" xfId="369" xr:uid="{00000000-0005-0000-0000-000073010000}"/>
    <cellStyle name="Porcentual 7 2 2" xfId="402" xr:uid="{00000000-0005-0000-0000-000074010000}"/>
    <cellStyle name="Porcentual 7 2 2 2" xfId="602" xr:uid="{70EA9D20-4F30-43AF-B7D3-43EE45024D90}"/>
    <cellStyle name="Porcentual 7 2 2 2 2" xfId="1149" xr:uid="{A69B2E65-DD83-4ED5-8156-21F720D73E74}"/>
    <cellStyle name="Porcentual 7 2 2 2 2 2" xfId="2180" xr:uid="{FE816DD0-292C-494E-8A6B-4D489FB808A9}"/>
    <cellStyle name="Porcentual 7 2 2 2 3" xfId="1665" xr:uid="{50427C0C-43EF-4150-95D8-BD1FDC274177}"/>
    <cellStyle name="Porcentual 7 2 2 3" xfId="1051" xr:uid="{74AB9DD8-4938-4477-ACE6-4C63CCDD8158}"/>
    <cellStyle name="Porcentual 7 2 2 3 2" xfId="2082" xr:uid="{3C69DCA9-AC38-4CE6-A043-95C938608FC3}"/>
    <cellStyle name="Porcentual 7 2 2 4" xfId="1567" xr:uid="{8FDAD02E-DAA1-495B-98ED-5DFF5DE63F50}"/>
    <cellStyle name="Porcentual 7 2 2 5" xfId="504" xr:uid="{FA405F76-05BA-469F-B498-20F950C09218}"/>
    <cellStyle name="Porcentual 7 2 3" xfId="571" xr:uid="{DF655554-945B-40E2-8E44-DD42960B06DD}"/>
    <cellStyle name="Porcentual 7 2 3 2" xfId="1118" xr:uid="{8EF09C9B-571A-4F58-9C38-CF680FFE4F15}"/>
    <cellStyle name="Porcentual 7 2 3 2 2" xfId="2149" xr:uid="{68AD80D7-A796-448E-8962-B6964722D473}"/>
    <cellStyle name="Porcentual 7 2 3 3" xfId="1634" xr:uid="{DA84BCF9-4D61-4B85-83DB-E60202515C37}"/>
    <cellStyle name="Porcentual 7 2 4" xfId="1020" xr:uid="{CC023455-FFA7-49B5-BD16-3F8692797BE0}"/>
    <cellStyle name="Porcentual 7 2 4 2" xfId="2051" xr:uid="{75973CFC-4D37-42D8-B9D4-9ADABE3C9A37}"/>
    <cellStyle name="Porcentual 7 2 5" xfId="1536" xr:uid="{5081E7A3-9E40-46FA-ADC9-ED0680DDC6F4}"/>
    <cellStyle name="Porcentual 7 2 6" xfId="473" xr:uid="{1EAE4703-D63D-4F5C-A764-E9D8AB613A2A}"/>
    <cellStyle name="Porcentual 7 3" xfId="387" xr:uid="{00000000-0005-0000-0000-000075010000}"/>
    <cellStyle name="Porcentual 7 3 2" xfId="587" xr:uid="{EEEB26F4-652D-4F36-8688-536793F8C865}"/>
    <cellStyle name="Porcentual 7 3 2 2" xfId="1134" xr:uid="{F1CECB25-C1E0-4B7B-B43D-6FBD935575C5}"/>
    <cellStyle name="Porcentual 7 3 2 2 2" xfId="2165" xr:uid="{F0E67438-05F5-4C9D-A890-653115B8EAC6}"/>
    <cellStyle name="Porcentual 7 3 2 3" xfId="1650" xr:uid="{5EE1A6A6-FA82-4F39-AB30-11EEC7181492}"/>
    <cellStyle name="Porcentual 7 3 3" xfId="1036" xr:uid="{8417771E-E226-4A4E-84C7-44BBF21B6DBA}"/>
    <cellStyle name="Porcentual 7 3 3 2" xfId="2067" xr:uid="{64C3EA93-D864-4CDD-A8D0-B024C8F09CD4}"/>
    <cellStyle name="Porcentual 7 3 4" xfId="1552" xr:uid="{27647B9C-72F2-4638-8DB0-195743A9D97C}"/>
    <cellStyle name="Porcentual 7 3 5" xfId="489" xr:uid="{E08A3F16-B5BF-444C-B18A-831E8DE918B9}"/>
    <cellStyle name="Porcentual 7 4" xfId="527" xr:uid="{1E8FE3FA-186F-4A66-9CF4-2CA32F4E5970}"/>
    <cellStyle name="Porcentual 7 4 2" xfId="1074" xr:uid="{C43331D9-8196-4A42-B686-88A80045F428}"/>
    <cellStyle name="Porcentual 7 4 2 2" xfId="2105" xr:uid="{F303711B-890B-48BE-A16D-BC944D69F2C4}"/>
    <cellStyle name="Porcentual 7 4 3" xfId="1590" xr:uid="{871541F0-3BB1-429D-B428-715A89DD200C}"/>
    <cellStyle name="Porcentual 7 5" xfId="1004" xr:uid="{C89DFBE8-303D-4EB3-8C51-4306E7FACA51}"/>
    <cellStyle name="Porcentual 7 5 2" xfId="2035" xr:uid="{E1522A9F-9385-4194-B198-DBDD9547E8BB}"/>
    <cellStyle name="Porcentual 7 6" xfId="1520" xr:uid="{F13E3FD6-A672-42F7-957A-41FAE80E1733}"/>
    <cellStyle name="Porcentual 7 7" xfId="429" xr:uid="{B8D6238C-821E-474D-9875-8B6966C8828D}"/>
    <cellStyle name="Porcentual 8" xfId="324" xr:uid="{00000000-0005-0000-0000-000076010000}"/>
    <cellStyle name="Salida" xfId="188" builtinId="21" customBuiltin="1"/>
    <cellStyle name="Salida 2" xfId="189" xr:uid="{00000000-0005-0000-0000-000078010000}"/>
    <cellStyle name="Salida 3" xfId="190" xr:uid="{00000000-0005-0000-0000-000079010000}"/>
    <cellStyle name="Salida 4" xfId="191" xr:uid="{00000000-0005-0000-0000-00007A010000}"/>
    <cellStyle name="Salida 5" xfId="263" xr:uid="{00000000-0005-0000-0000-00007B010000}"/>
    <cellStyle name="Texto de advertencia" xfId="192" builtinId="11" customBuiltin="1"/>
    <cellStyle name="Texto de advertencia 2" xfId="193" xr:uid="{00000000-0005-0000-0000-00007D010000}"/>
    <cellStyle name="Texto de advertencia 3" xfId="194" xr:uid="{00000000-0005-0000-0000-00007E010000}"/>
    <cellStyle name="Texto de advertencia 4" xfId="195" xr:uid="{00000000-0005-0000-0000-00007F010000}"/>
    <cellStyle name="Texto de advertencia 5" xfId="264" xr:uid="{00000000-0005-0000-0000-000080010000}"/>
    <cellStyle name="Texto explicativo" xfId="196" builtinId="53" customBuiltin="1"/>
    <cellStyle name="Texto explicativo 2" xfId="197" xr:uid="{00000000-0005-0000-0000-000082010000}"/>
    <cellStyle name="Texto explicativo 3" xfId="198" xr:uid="{00000000-0005-0000-0000-000083010000}"/>
    <cellStyle name="Texto explicativo 4" xfId="199" xr:uid="{00000000-0005-0000-0000-000084010000}"/>
    <cellStyle name="Texto explicativo 5" xfId="265" xr:uid="{00000000-0005-0000-0000-000085010000}"/>
    <cellStyle name="Title" xfId="200" xr:uid="{00000000-0005-0000-0000-000086010000}"/>
    <cellStyle name="Título" xfId="201" builtinId="15" customBuiltin="1"/>
    <cellStyle name="Título 1 2" xfId="203" xr:uid="{00000000-0005-0000-0000-000088010000}"/>
    <cellStyle name="Título 1 3" xfId="204" xr:uid="{00000000-0005-0000-0000-000089010000}"/>
    <cellStyle name="Título 1 4" xfId="205" xr:uid="{00000000-0005-0000-0000-00008A010000}"/>
    <cellStyle name="Título 1 5" xfId="267" xr:uid="{00000000-0005-0000-0000-00008B010000}"/>
    <cellStyle name="Título 2" xfId="206" builtinId="17" customBuiltin="1"/>
    <cellStyle name="Título 2 2" xfId="207" xr:uid="{00000000-0005-0000-0000-00008D010000}"/>
    <cellStyle name="Título 2 3" xfId="208" xr:uid="{00000000-0005-0000-0000-00008E010000}"/>
    <cellStyle name="Título 2 4" xfId="209" xr:uid="{00000000-0005-0000-0000-00008F010000}"/>
    <cellStyle name="Título 2 5" xfId="268" xr:uid="{00000000-0005-0000-0000-000090010000}"/>
    <cellStyle name="Título 3" xfId="210" builtinId="18" customBuiltin="1"/>
    <cellStyle name="Título 3 2" xfId="211" xr:uid="{00000000-0005-0000-0000-000092010000}"/>
    <cellStyle name="Título 3 3" xfId="212" xr:uid="{00000000-0005-0000-0000-000093010000}"/>
    <cellStyle name="Título 3 4" xfId="213" xr:uid="{00000000-0005-0000-0000-000094010000}"/>
    <cellStyle name="Título 3 5" xfId="269" xr:uid="{00000000-0005-0000-0000-000095010000}"/>
    <cellStyle name="Título 4" xfId="214" xr:uid="{00000000-0005-0000-0000-000096010000}"/>
    <cellStyle name="Título 5" xfId="215" xr:uid="{00000000-0005-0000-0000-000097010000}"/>
    <cellStyle name="Título 6" xfId="216" xr:uid="{00000000-0005-0000-0000-000098010000}"/>
    <cellStyle name="Título 7" xfId="266" xr:uid="{00000000-0005-0000-0000-000099010000}"/>
    <cellStyle name="Total" xfId="217" builtinId="25" customBuiltin="1"/>
    <cellStyle name="Total 2" xfId="218" xr:uid="{00000000-0005-0000-0000-00009B010000}"/>
    <cellStyle name="Total 3" xfId="219" xr:uid="{00000000-0005-0000-0000-00009C010000}"/>
    <cellStyle name="Total 4" xfId="220" xr:uid="{00000000-0005-0000-0000-00009D010000}"/>
    <cellStyle name="Total 5" xfId="270" xr:uid="{00000000-0005-0000-0000-00009E010000}"/>
    <cellStyle name="Warning Text" xfId="221" xr:uid="{00000000-0005-0000-0000-00009F010000}"/>
  </cellStyles>
  <dxfs count="8">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87630</xdr:colOff>
      <xdr:row>0</xdr:row>
      <xdr:rowOff>0</xdr:rowOff>
    </xdr:from>
    <xdr:to>
      <xdr:col>5</xdr:col>
      <xdr:colOff>60839</xdr:colOff>
      <xdr:row>3</xdr:row>
      <xdr:rowOff>244741</xdr:rowOff>
    </xdr:to>
    <xdr:pic>
      <xdr:nvPicPr>
        <xdr:cNvPr id="2" name="Imagen 1" descr="Texto&#10;&#10;Descripción generada automáticamente con confianza baja">
          <a:extLst>
            <a:ext uri="{FF2B5EF4-FFF2-40B4-BE49-F238E27FC236}">
              <a16:creationId xmlns:a16="http://schemas.microsoft.com/office/drawing/2014/main" id="{5FABD7F9-34A4-DF72-9056-2137C08975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 y="0"/>
          <a:ext cx="4104519" cy="783167"/>
        </a:xfrm>
        <a:prstGeom prst="rect">
          <a:avLst/>
        </a:prstGeom>
      </xdr:spPr>
    </xdr:pic>
    <xdr:clientData/>
  </xdr:twoCellAnchor>
  <xdr:twoCellAnchor editAs="oneCell">
    <xdr:from>
      <xdr:col>16</xdr:col>
      <xdr:colOff>84880</xdr:colOff>
      <xdr:row>0</xdr:row>
      <xdr:rowOff>171239</xdr:rowOff>
    </xdr:from>
    <xdr:to>
      <xdr:col>17</xdr:col>
      <xdr:colOff>7834</xdr:colOff>
      <xdr:row>2</xdr:row>
      <xdr:rowOff>168911</xdr:rowOff>
    </xdr:to>
    <xdr:pic>
      <xdr:nvPicPr>
        <xdr:cNvPr id="3" name="Imagen 2">
          <a:extLst>
            <a:ext uri="{FF2B5EF4-FFF2-40B4-BE49-F238E27FC236}">
              <a16:creationId xmlns:a16="http://schemas.microsoft.com/office/drawing/2014/main" id="{4BE66899-1DC8-E696-A4E0-90C1804F46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66547" y="171239"/>
          <a:ext cx="706120" cy="3575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7</xdr:row>
      <xdr:rowOff>0</xdr:rowOff>
    </xdr:to>
    <xdr:pic>
      <xdr:nvPicPr>
        <xdr:cNvPr id="17965977" name="Picture 1" descr="mhlogo[1]">
          <a:extLst>
            <a:ext uri="{FF2B5EF4-FFF2-40B4-BE49-F238E27FC236}">
              <a16:creationId xmlns:a16="http://schemas.microsoft.com/office/drawing/2014/main" id="{00000000-0008-0000-0000-0000992312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2040709</xdr:colOff>
      <xdr:row>5</xdr:row>
      <xdr:rowOff>95704</xdr:rowOff>
    </xdr:to>
    <xdr:pic>
      <xdr:nvPicPr>
        <xdr:cNvPr id="4" name="Imagen 3" descr="Texto&#10;&#10;Descripción generada automáticamente con confianza baja">
          <a:extLst>
            <a:ext uri="{FF2B5EF4-FFF2-40B4-BE49-F238E27FC236}">
              <a16:creationId xmlns:a16="http://schemas.microsoft.com/office/drawing/2014/main" id="{7521AF68-F259-4313-CDE5-ECF3180460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4752340" cy="908050"/>
        </a:xfrm>
        <a:prstGeom prst="rect">
          <a:avLst/>
        </a:prstGeom>
      </xdr:spPr>
    </xdr:pic>
    <xdr:clientData/>
  </xdr:twoCellAnchor>
  <xdr:twoCellAnchor editAs="oneCell">
    <xdr:from>
      <xdr:col>11</xdr:col>
      <xdr:colOff>483523</xdr:colOff>
      <xdr:row>1</xdr:row>
      <xdr:rowOff>44118</xdr:rowOff>
    </xdr:from>
    <xdr:to>
      <xdr:col>11</xdr:col>
      <xdr:colOff>1197263</xdr:colOff>
      <xdr:row>3</xdr:row>
      <xdr:rowOff>74224</xdr:rowOff>
    </xdr:to>
    <xdr:pic>
      <xdr:nvPicPr>
        <xdr:cNvPr id="2" name="Imagen 1">
          <a:extLst>
            <a:ext uri="{FF2B5EF4-FFF2-40B4-BE49-F238E27FC236}">
              <a16:creationId xmlns:a16="http://schemas.microsoft.com/office/drawing/2014/main" id="{19801E73-7BA5-108C-0733-7149828E31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33461" y="210806"/>
          <a:ext cx="706120" cy="3672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4</xdr:row>
      <xdr:rowOff>0</xdr:rowOff>
    </xdr:to>
    <xdr:pic>
      <xdr:nvPicPr>
        <xdr:cNvPr id="19682751" name="Picture 1" descr="mhlogo[1]">
          <a:extLst>
            <a:ext uri="{FF2B5EF4-FFF2-40B4-BE49-F238E27FC236}">
              <a16:creationId xmlns:a16="http://schemas.microsoft.com/office/drawing/2014/main" id="{00000000-0008-0000-0100-0000BF55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xdr:from>
      <xdr:col>8</xdr:col>
      <xdr:colOff>0</xdr:colOff>
      <xdr:row>0</xdr:row>
      <xdr:rowOff>0</xdr:rowOff>
    </xdr:from>
    <xdr:to>
      <xdr:col>8</xdr:col>
      <xdr:colOff>0</xdr:colOff>
      <xdr:row>5</xdr:row>
      <xdr:rowOff>59414</xdr:rowOff>
    </xdr:to>
    <xdr:pic>
      <xdr:nvPicPr>
        <xdr:cNvPr id="3" name="WordPictureWatermark90971338">
          <a:extLst>
            <a:ext uri="{FF2B5EF4-FFF2-40B4-BE49-F238E27FC236}">
              <a16:creationId xmlns:a16="http://schemas.microsoft.com/office/drawing/2014/main" id="{14CE18CD-197F-42F2-B569-F984F478E0CD}"/>
            </a:ext>
          </a:extLst>
        </xdr:cNvPr>
        <xdr:cNvPicPr>
          <a:picLocks noChangeAspect="1" noChangeArrowheads="1"/>
        </xdr:cNvPicPr>
      </xdr:nvPicPr>
      <xdr:blipFill>
        <a:blip xmlns:r="http://schemas.openxmlformats.org/officeDocument/2006/relationships" r:embed="rId2"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8251714" y="0"/>
          <a:ext cx="853440" cy="863747"/>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30480</xdr:rowOff>
    </xdr:from>
    <xdr:to>
      <xdr:col>1</xdr:col>
      <xdr:colOff>1311618</xdr:colOff>
      <xdr:row>5</xdr:row>
      <xdr:rowOff>1693</xdr:rowOff>
    </xdr:to>
    <xdr:pic>
      <xdr:nvPicPr>
        <xdr:cNvPr id="4" name="Imagen 3" descr="Texto&#10;&#10;Descripción generada automáticamente con confianza baja">
          <a:extLst>
            <a:ext uri="{FF2B5EF4-FFF2-40B4-BE49-F238E27FC236}">
              <a16:creationId xmlns:a16="http://schemas.microsoft.com/office/drawing/2014/main" id="{7EB70853-4793-BE7E-186E-B61AA8CF25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30480"/>
          <a:ext cx="4008146" cy="780838"/>
        </a:xfrm>
        <a:prstGeom prst="rect">
          <a:avLst/>
        </a:prstGeom>
      </xdr:spPr>
    </xdr:pic>
    <xdr:clientData/>
  </xdr:twoCellAnchor>
  <xdr:twoCellAnchor editAs="oneCell">
    <xdr:from>
      <xdr:col>7</xdr:col>
      <xdr:colOff>607219</xdr:colOff>
      <xdr:row>1</xdr:row>
      <xdr:rowOff>47625</xdr:rowOff>
    </xdr:from>
    <xdr:to>
      <xdr:col>7</xdr:col>
      <xdr:colOff>1315244</xdr:colOff>
      <xdr:row>3</xdr:row>
      <xdr:rowOff>92869</xdr:rowOff>
    </xdr:to>
    <xdr:pic>
      <xdr:nvPicPr>
        <xdr:cNvPr id="6" name="Imagen 5">
          <a:extLst>
            <a:ext uri="{FF2B5EF4-FFF2-40B4-BE49-F238E27FC236}">
              <a16:creationId xmlns:a16="http://schemas.microsoft.com/office/drawing/2014/main" id="{F551FB56-DCDE-4265-A761-56859671F3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965907" y="214313"/>
          <a:ext cx="708025" cy="3690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19050</xdr:colOff>
      <xdr:row>1</xdr:row>
      <xdr:rowOff>38100</xdr:rowOff>
    </xdr:from>
    <xdr:to>
      <xdr:col>10</xdr:col>
      <xdr:colOff>838200</xdr:colOff>
      <xdr:row>1</xdr:row>
      <xdr:rowOff>38100</xdr:rowOff>
    </xdr:to>
    <xdr:pic>
      <xdr:nvPicPr>
        <xdr:cNvPr id="5" name="0 Imagen" descr="Logo DCP2.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363700" y="190500"/>
          <a:ext cx="933450" cy="0"/>
        </a:xfrm>
        <a:prstGeom prst="rect">
          <a:avLst/>
        </a:prstGeom>
        <a:noFill/>
        <a:ln w="9525">
          <a:noFill/>
          <a:miter lim="800000"/>
          <a:headEnd/>
          <a:tailEnd/>
        </a:ln>
      </xdr:spPr>
    </xdr:pic>
    <xdr:clientData/>
  </xdr:twoCellAnchor>
  <xdr:twoCellAnchor editAs="oneCell">
    <xdr:from>
      <xdr:col>0</xdr:col>
      <xdr:colOff>0</xdr:colOff>
      <xdr:row>1</xdr:row>
      <xdr:rowOff>28575</xdr:rowOff>
    </xdr:from>
    <xdr:to>
      <xdr:col>0</xdr:col>
      <xdr:colOff>891540</xdr:colOff>
      <xdr:row>1</xdr:row>
      <xdr:rowOff>28575</xdr:rowOff>
    </xdr:to>
    <xdr:pic>
      <xdr:nvPicPr>
        <xdr:cNvPr id="6" name="Picture 4011" descr="C:\Documents and Settings\acunaaw\Configuración local\Temp\Dibujo.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180975"/>
          <a:ext cx="1390650" cy="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1236293</xdr:colOff>
      <xdr:row>4</xdr:row>
      <xdr:rowOff>16311</xdr:rowOff>
    </xdr:to>
    <xdr:pic>
      <xdr:nvPicPr>
        <xdr:cNvPr id="4" name="Imagen 3" descr="Texto&#10;&#10;Descripción generada automáticamente con confianza baja">
          <a:extLst>
            <a:ext uri="{FF2B5EF4-FFF2-40B4-BE49-F238E27FC236}">
              <a16:creationId xmlns:a16="http://schemas.microsoft.com/office/drawing/2014/main" id="{971E4BDA-74E4-7239-4A18-FBB1D6230A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926417" cy="760954"/>
        </a:xfrm>
        <a:prstGeom prst="rect">
          <a:avLst/>
        </a:prstGeom>
      </xdr:spPr>
    </xdr:pic>
    <xdr:clientData/>
  </xdr:twoCellAnchor>
  <xdr:twoCellAnchor editAs="oneCell">
    <xdr:from>
      <xdr:col>10</xdr:col>
      <xdr:colOff>636543</xdr:colOff>
      <xdr:row>1</xdr:row>
      <xdr:rowOff>70416</xdr:rowOff>
    </xdr:from>
    <xdr:to>
      <xdr:col>10</xdr:col>
      <xdr:colOff>1314088</xdr:colOff>
      <xdr:row>3</xdr:row>
      <xdr:rowOff>114481</xdr:rowOff>
    </xdr:to>
    <xdr:pic>
      <xdr:nvPicPr>
        <xdr:cNvPr id="2" name="Imagen 1">
          <a:extLst>
            <a:ext uri="{FF2B5EF4-FFF2-40B4-BE49-F238E27FC236}">
              <a16:creationId xmlns:a16="http://schemas.microsoft.com/office/drawing/2014/main" id="{53CED270-B58A-FCED-F6D2-BF1897C8A72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841199" y="237104"/>
          <a:ext cx="687070" cy="3736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1349428</xdr:colOff>
      <xdr:row>4</xdr:row>
      <xdr:rowOff>129963</xdr:rowOff>
    </xdr:to>
    <xdr:pic>
      <xdr:nvPicPr>
        <xdr:cNvPr id="2" name="Imagen 1" descr="Texto&#10;&#10;Descripción generada automáticamente con confianza baja">
          <a:extLst>
            <a:ext uri="{FF2B5EF4-FFF2-40B4-BE49-F238E27FC236}">
              <a16:creationId xmlns:a16="http://schemas.microsoft.com/office/drawing/2014/main" id="{F74D5B0D-03A0-0D05-9138-AE8000A41A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051141" cy="772583"/>
        </a:xfrm>
        <a:prstGeom prst="rect">
          <a:avLst/>
        </a:prstGeom>
      </xdr:spPr>
    </xdr:pic>
    <xdr:clientData/>
  </xdr:twoCellAnchor>
  <xdr:twoCellAnchor editAs="oneCell">
    <xdr:from>
      <xdr:col>38</xdr:col>
      <xdr:colOff>696018</xdr:colOff>
      <xdr:row>0</xdr:row>
      <xdr:rowOff>114511</xdr:rowOff>
    </xdr:from>
    <xdr:to>
      <xdr:col>38</xdr:col>
      <xdr:colOff>1407853</xdr:colOff>
      <xdr:row>2</xdr:row>
      <xdr:rowOff>155596</xdr:rowOff>
    </xdr:to>
    <xdr:pic>
      <xdr:nvPicPr>
        <xdr:cNvPr id="3" name="Imagen 2">
          <a:extLst>
            <a:ext uri="{FF2B5EF4-FFF2-40B4-BE49-F238E27FC236}">
              <a16:creationId xmlns:a16="http://schemas.microsoft.com/office/drawing/2014/main" id="{D2AA4336-79C9-9157-EC60-3E510F1E6B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32737" y="114511"/>
          <a:ext cx="711835" cy="3744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E08D-52F9-481D-8049-3692FBDC2BD4}">
  <dimension ref="D4:N19"/>
  <sheetViews>
    <sheetView showGridLines="0" tabSelected="1" zoomScale="90" zoomScaleNormal="90" workbookViewId="0">
      <selection activeCell="F26" sqref="F26"/>
    </sheetView>
  </sheetViews>
  <sheetFormatPr baseColWidth="10" defaultColWidth="11.44140625" defaultRowHeight="14.4"/>
  <cols>
    <col min="1" max="3" width="11.44140625" style="1"/>
    <col min="4" max="4" width="11.88671875" style="1" customWidth="1"/>
    <col min="5" max="13" width="14" style="1" customWidth="1"/>
    <col min="14" max="16384" width="11.44140625" style="1"/>
  </cols>
  <sheetData>
    <row r="4" spans="4:14" ht="47.4" customHeight="1">
      <c r="D4" s="270" t="s">
        <v>153</v>
      </c>
      <c r="E4" s="270"/>
      <c r="F4" s="270"/>
      <c r="G4" s="270"/>
      <c r="H4" s="270"/>
      <c r="I4" s="270"/>
      <c r="J4" s="270"/>
      <c r="K4" s="270"/>
      <c r="L4" s="270"/>
      <c r="M4" s="270"/>
      <c r="N4" s="270"/>
    </row>
    <row r="5" spans="4:14" ht="24" customHeight="1">
      <c r="D5" s="270"/>
      <c r="E5" s="270"/>
      <c r="F5" s="270"/>
      <c r="G5" s="270"/>
      <c r="H5" s="270"/>
      <c r="I5" s="270"/>
      <c r="J5" s="270"/>
      <c r="K5" s="270"/>
      <c r="L5" s="270"/>
      <c r="M5" s="270"/>
      <c r="N5" s="270"/>
    </row>
    <row r="6" spans="4:14" ht="29.4" customHeight="1">
      <c r="D6" s="270"/>
      <c r="E6" s="270"/>
      <c r="F6" s="270"/>
      <c r="G6" s="270"/>
      <c r="H6" s="270"/>
      <c r="I6" s="270"/>
      <c r="J6" s="270"/>
      <c r="K6" s="270"/>
      <c r="L6" s="270"/>
      <c r="M6" s="270"/>
      <c r="N6" s="270"/>
    </row>
    <row r="12" spans="4:14">
      <c r="E12" s="2" t="s">
        <v>0</v>
      </c>
      <c r="F12" s="271" t="s">
        <v>1</v>
      </c>
      <c r="G12" s="271"/>
      <c r="H12" s="271"/>
      <c r="I12" s="271"/>
      <c r="J12" s="271"/>
      <c r="K12" s="271"/>
      <c r="L12" s="271"/>
      <c r="M12" s="271"/>
    </row>
    <row r="13" spans="4:14">
      <c r="E13" s="2"/>
      <c r="F13" s="215"/>
      <c r="G13" s="215"/>
      <c r="H13" s="215"/>
      <c r="I13" s="215"/>
      <c r="J13" s="215"/>
      <c r="K13" s="215"/>
      <c r="L13" s="215"/>
      <c r="M13" s="215"/>
    </row>
    <row r="14" spans="4:14">
      <c r="E14" s="2" t="s">
        <v>2</v>
      </c>
      <c r="F14" s="271" t="s">
        <v>3</v>
      </c>
      <c r="G14" s="271"/>
      <c r="H14" s="271"/>
      <c r="I14" s="271"/>
      <c r="J14" s="271"/>
      <c r="K14" s="271"/>
      <c r="L14" s="271"/>
      <c r="M14" s="271"/>
    </row>
    <row r="15" spans="4:14">
      <c r="E15" s="2"/>
      <c r="F15" s="215"/>
      <c r="G15" s="215"/>
      <c r="H15" s="215"/>
      <c r="I15" s="215"/>
      <c r="J15" s="215"/>
      <c r="K15" s="215"/>
      <c r="L15" s="215"/>
      <c r="M15" s="215"/>
    </row>
    <row r="16" spans="4:14">
      <c r="E16" s="2" t="s">
        <v>4</v>
      </c>
      <c r="F16" s="271" t="s">
        <v>5</v>
      </c>
      <c r="G16" s="271"/>
      <c r="H16" s="271"/>
      <c r="I16" s="271"/>
      <c r="J16" s="271"/>
      <c r="K16" s="271"/>
      <c r="L16" s="271"/>
      <c r="M16" s="271"/>
    </row>
    <row r="17" spans="5:13">
      <c r="E17" s="2"/>
      <c r="F17" s="215"/>
      <c r="G17" s="215"/>
      <c r="H17" s="215"/>
      <c r="I17" s="215"/>
      <c r="J17" s="215"/>
      <c r="K17" s="215"/>
      <c r="L17" s="215"/>
      <c r="M17" s="215"/>
    </row>
    <row r="18" spans="5:13">
      <c r="E18" s="2" t="s">
        <v>6</v>
      </c>
      <c r="F18" s="271" t="s">
        <v>7</v>
      </c>
      <c r="G18" s="271"/>
      <c r="H18" s="271"/>
      <c r="I18" s="271"/>
      <c r="J18" s="271"/>
      <c r="K18" s="271"/>
      <c r="L18" s="271"/>
      <c r="M18" s="271"/>
    </row>
    <row r="19" spans="5:13">
      <c r="E19" s="2"/>
    </row>
  </sheetData>
  <sheetProtection algorithmName="SHA-512" hashValue="78W9I99ZPXOcdLn0cJssFf1seAy8RIZ99VIW56v1n6BRfFGFw9klHGnYAM4VHg3nKdN/2cRWehYnKw4gQIDYHQ==" saltValue="xcRAyP0fcRc7Hh4d/2v0uw==" spinCount="100000" sheet="1" objects="1" scenarios="1"/>
  <mergeCells count="5">
    <mergeCell ref="D4:N6"/>
    <mergeCell ref="F12:M12"/>
    <mergeCell ref="F14:M14"/>
    <mergeCell ref="F16:M16"/>
    <mergeCell ref="F18:M18"/>
  </mergeCells>
  <hyperlinks>
    <hyperlink ref="F12" location="'Cuadro 1'!A1" display="FECHAS IMPORTANTES ASOCIADAS A LOS CONTRATOS DE PRÉSTAMO" xr:uid="{AF19A49D-FF99-47D4-BD42-54D4E280FDE0}"/>
    <hyperlink ref="F14" location="'Cuadro 2'!A1" display="DESEMBOLSOS REALES Y PROGRAMACIÓN 2021" xr:uid="{039FACFA-5610-472F-A31E-D9071B305E68}"/>
    <hyperlink ref="F16" location="'Cuadro 3'!A1" display="ESTADO FINANCIERO DE LA CONTRAPARTIDA NACIONAL Y DONACIÓN" xr:uid="{0DB8EC73-CB46-493B-8773-2C09D19C291E}"/>
    <hyperlink ref="F18" location="'Cuadro 4'!A1" display="DESEMBOLSOS, AVANCE FINANCIERO Y AVANCE FISICO 2012" xr:uid="{CD3E4AAB-A633-4E8E-B93E-19B86F4D310A}"/>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2:M81"/>
  <sheetViews>
    <sheetView showGridLines="0" zoomScale="90" zoomScaleNormal="90" zoomScaleSheetLayoutView="100" workbookViewId="0">
      <pane ySplit="8" topLeftCell="A9" activePane="bottomLeft" state="frozen"/>
      <selection activeCell="A8" sqref="A8"/>
      <selection pane="bottomLeft" activeCell="B33" sqref="B33"/>
    </sheetView>
  </sheetViews>
  <sheetFormatPr baseColWidth="10" defaultColWidth="11" defaultRowHeight="12.6"/>
  <cols>
    <col min="1" max="1" width="39.44140625" style="23" customWidth="1"/>
    <col min="2" max="2" width="60" style="23" customWidth="1"/>
    <col min="3" max="3" width="16.6640625" style="4" customWidth="1"/>
    <col min="4" max="4" width="18.6640625" style="4" customWidth="1"/>
    <col min="5" max="5" width="31.88671875" style="17" customWidth="1"/>
    <col min="6" max="6" width="17.109375" style="4" bestFit="1" customWidth="1"/>
    <col min="7" max="7" width="23.6640625" style="4" customWidth="1"/>
    <col min="8" max="12" width="18.33203125" style="4" customWidth="1"/>
    <col min="13" max="16384" width="11" style="4"/>
  </cols>
  <sheetData>
    <row r="2" spans="1:13">
      <c r="A2" s="274" t="s">
        <v>8</v>
      </c>
      <c r="B2" s="274"/>
      <c r="C2" s="274"/>
      <c r="D2" s="274"/>
      <c r="E2" s="274"/>
      <c r="F2" s="274"/>
      <c r="G2" s="274"/>
      <c r="H2" s="274"/>
      <c r="I2" s="274"/>
      <c r="J2" s="274"/>
      <c r="K2" s="274"/>
      <c r="L2" s="274"/>
    </row>
    <row r="3" spans="1:13">
      <c r="A3" s="274" t="s">
        <v>1</v>
      </c>
      <c r="B3" s="274"/>
      <c r="C3" s="274"/>
      <c r="D3" s="274"/>
      <c r="E3" s="274"/>
      <c r="F3" s="274"/>
      <c r="G3" s="274"/>
      <c r="H3" s="274"/>
      <c r="I3" s="274"/>
      <c r="J3" s="274"/>
      <c r="K3" s="274"/>
      <c r="L3" s="274"/>
    </row>
    <row r="4" spans="1:13">
      <c r="A4" s="273" t="s">
        <v>9</v>
      </c>
      <c r="B4" s="273"/>
      <c r="C4" s="273"/>
      <c r="D4" s="273"/>
      <c r="E4" s="273"/>
      <c r="F4" s="273"/>
      <c r="G4" s="273"/>
      <c r="H4" s="273"/>
      <c r="I4" s="273"/>
      <c r="J4" s="273"/>
      <c r="K4" s="273"/>
      <c r="L4" s="273"/>
    </row>
    <row r="5" spans="1:13" ht="12" customHeight="1">
      <c r="A5" s="275" t="s">
        <v>154</v>
      </c>
      <c r="B5" s="275"/>
      <c r="C5" s="275"/>
      <c r="D5" s="275"/>
      <c r="E5" s="275"/>
      <c r="F5" s="275"/>
      <c r="G5" s="275"/>
      <c r="H5" s="275"/>
      <c r="I5" s="275"/>
      <c r="J5" s="275"/>
      <c r="K5" s="275"/>
      <c r="L5" s="275"/>
    </row>
    <row r="6" spans="1:13" ht="12" customHeight="1">
      <c r="A6" s="5"/>
      <c r="B6" s="5"/>
      <c r="C6" s="5"/>
      <c r="D6" s="5"/>
      <c r="E6" s="5"/>
      <c r="F6" s="5"/>
      <c r="G6" s="5"/>
      <c r="H6" s="5"/>
      <c r="I6" s="5"/>
      <c r="J6" s="5"/>
      <c r="K6" s="5"/>
      <c r="L6" s="5"/>
    </row>
    <row r="7" spans="1:13" ht="12" customHeight="1" thickBot="1">
      <c r="A7" s="3"/>
      <c r="B7" s="3"/>
      <c r="C7" s="3"/>
      <c r="D7" s="3"/>
      <c r="E7" s="6"/>
      <c r="F7" s="3"/>
      <c r="G7" s="3"/>
      <c r="H7" s="3"/>
      <c r="I7" s="3"/>
      <c r="J7" s="3"/>
      <c r="K7" s="3"/>
      <c r="L7" s="3"/>
    </row>
    <row r="8" spans="1:13" s="8" customFormat="1" ht="104.4" customHeight="1" thickBot="1">
      <c r="A8" s="7" t="s">
        <v>10</v>
      </c>
      <c r="B8" s="7" t="s">
        <v>11</v>
      </c>
      <c r="C8" s="7" t="s">
        <v>12</v>
      </c>
      <c r="D8" s="7" t="s">
        <v>13</v>
      </c>
      <c r="E8" s="7" t="s">
        <v>14</v>
      </c>
      <c r="F8" s="7" t="s">
        <v>15</v>
      </c>
      <c r="G8" s="7" t="s">
        <v>16</v>
      </c>
      <c r="H8" s="7" t="s">
        <v>17</v>
      </c>
      <c r="I8" s="7" t="s">
        <v>18</v>
      </c>
      <c r="J8" s="7" t="s">
        <v>19</v>
      </c>
      <c r="K8" s="7" t="s">
        <v>20</v>
      </c>
      <c r="L8" s="7" t="s">
        <v>21</v>
      </c>
    </row>
    <row r="9" spans="1:13">
      <c r="A9" s="9"/>
      <c r="B9" s="10"/>
      <c r="C9" s="11"/>
      <c r="D9" s="11"/>
      <c r="E9" s="12"/>
      <c r="F9" s="11"/>
      <c r="G9" s="11"/>
      <c r="H9" s="11"/>
      <c r="I9" s="11"/>
      <c r="J9" s="11"/>
      <c r="K9" s="10"/>
      <c r="L9" s="13"/>
    </row>
    <row r="10" spans="1:13">
      <c r="A10" s="14" t="s">
        <v>22</v>
      </c>
      <c r="B10" s="15"/>
      <c r="C10" s="16"/>
      <c r="D10" s="8"/>
      <c r="F10" s="17"/>
      <c r="K10" s="18"/>
      <c r="L10" s="19"/>
    </row>
    <row r="11" spans="1:13" ht="25.2">
      <c r="A11" s="43" t="s">
        <v>23</v>
      </c>
      <c r="B11" s="21" t="s">
        <v>24</v>
      </c>
      <c r="C11" s="44" t="s">
        <v>25</v>
      </c>
      <c r="D11" s="44" t="s">
        <v>26</v>
      </c>
      <c r="E11" s="81">
        <v>90055000</v>
      </c>
      <c r="F11" s="226">
        <v>44151</v>
      </c>
      <c r="G11" s="226" t="s">
        <v>27</v>
      </c>
      <c r="H11" s="227" t="s">
        <v>27</v>
      </c>
      <c r="I11" s="228">
        <v>44560</v>
      </c>
      <c r="J11" s="228">
        <v>46506</v>
      </c>
      <c r="K11" s="229" t="s">
        <v>27</v>
      </c>
      <c r="L11" s="230">
        <v>0</v>
      </c>
      <c r="M11" s="93"/>
    </row>
    <row r="12" spans="1:13" ht="25.2">
      <c r="A12" s="43">
        <v>2129</v>
      </c>
      <c r="B12" s="21" t="s">
        <v>28</v>
      </c>
      <c r="C12" s="44" t="s">
        <v>29</v>
      </c>
      <c r="D12" s="44" t="s">
        <v>29</v>
      </c>
      <c r="E12" s="81">
        <v>130000000</v>
      </c>
      <c r="F12" s="226">
        <v>42228</v>
      </c>
      <c r="G12" s="226" t="s">
        <v>27</v>
      </c>
      <c r="H12" s="227" t="s">
        <v>27</v>
      </c>
      <c r="I12" s="226">
        <v>42391</v>
      </c>
      <c r="J12" s="228">
        <v>45150</v>
      </c>
      <c r="K12" s="226">
        <v>45881</v>
      </c>
      <c r="L12" s="230">
        <v>1</v>
      </c>
      <c r="M12" s="93"/>
    </row>
    <row r="13" spans="1:13" ht="37.799999999999997">
      <c r="A13" s="43">
        <v>2164</v>
      </c>
      <c r="B13" s="21" t="s">
        <v>30</v>
      </c>
      <c r="C13" s="44" t="s">
        <v>29</v>
      </c>
      <c r="D13" s="44" t="s">
        <v>29</v>
      </c>
      <c r="E13" s="81">
        <v>154562390.28999999</v>
      </c>
      <c r="F13" s="226">
        <v>43224</v>
      </c>
      <c r="G13" s="226" t="s">
        <v>27</v>
      </c>
      <c r="H13" s="227" t="s">
        <v>27</v>
      </c>
      <c r="I13" s="228">
        <v>43531</v>
      </c>
      <c r="J13" s="228">
        <v>45412</v>
      </c>
      <c r="K13" s="226">
        <v>46690</v>
      </c>
      <c r="L13" s="230">
        <v>1</v>
      </c>
      <c r="M13" s="93"/>
    </row>
    <row r="14" spans="1:13" s="20" customFormat="1" ht="25.2">
      <c r="A14" s="43" t="s">
        <v>31</v>
      </c>
      <c r="B14" s="21" t="s">
        <v>165</v>
      </c>
      <c r="C14" s="44" t="s">
        <v>29</v>
      </c>
      <c r="D14" s="44" t="s">
        <v>32</v>
      </c>
      <c r="E14" s="81">
        <v>111128810</v>
      </c>
      <c r="F14" s="226">
        <v>43592</v>
      </c>
      <c r="G14" s="226" t="s">
        <v>27</v>
      </c>
      <c r="H14" s="227" t="s">
        <v>27</v>
      </c>
      <c r="I14" s="228">
        <v>43756</v>
      </c>
      <c r="J14" s="228">
        <v>46140</v>
      </c>
      <c r="K14" s="226" t="s">
        <v>27</v>
      </c>
      <c r="L14" s="230">
        <v>0</v>
      </c>
      <c r="M14" s="211"/>
    </row>
    <row r="15" spans="1:13" s="20" customFormat="1" ht="25.2">
      <c r="A15" s="43">
        <v>2198</v>
      </c>
      <c r="B15" s="21" t="s">
        <v>33</v>
      </c>
      <c r="C15" s="44" t="s">
        <v>34</v>
      </c>
      <c r="D15" s="44" t="s">
        <v>35</v>
      </c>
      <c r="E15" s="81">
        <v>55080000</v>
      </c>
      <c r="F15" s="226">
        <v>43472</v>
      </c>
      <c r="G15" s="226">
        <v>43643</v>
      </c>
      <c r="H15" s="119">
        <v>9690</v>
      </c>
      <c r="I15" s="228">
        <v>43796</v>
      </c>
      <c r="J15" s="228">
        <v>45103</v>
      </c>
      <c r="K15" s="226">
        <v>46199</v>
      </c>
      <c r="L15" s="230">
        <v>1</v>
      </c>
      <c r="M15" s="211"/>
    </row>
    <row r="16" spans="1:13" s="20" customFormat="1" ht="44.4" customHeight="1">
      <c r="A16" s="43">
        <v>2220</v>
      </c>
      <c r="B16" s="21" t="s">
        <v>149</v>
      </c>
      <c r="C16" s="44" t="s">
        <v>37</v>
      </c>
      <c r="D16" s="44" t="s">
        <v>35</v>
      </c>
      <c r="E16" s="81">
        <v>425000000</v>
      </c>
      <c r="F16" s="226">
        <v>44655</v>
      </c>
      <c r="G16" s="226">
        <v>44692</v>
      </c>
      <c r="H16" s="119">
        <v>10230</v>
      </c>
      <c r="I16" s="228">
        <v>44890</v>
      </c>
      <c r="J16" s="228">
        <v>47528</v>
      </c>
      <c r="K16" s="226" t="s">
        <v>27</v>
      </c>
      <c r="L16" s="230">
        <v>0</v>
      </c>
      <c r="M16" s="211"/>
    </row>
    <row r="17" spans="1:13" s="20" customFormat="1" ht="25.2">
      <c r="A17" s="43">
        <v>2317</v>
      </c>
      <c r="B17" s="21" t="s">
        <v>38</v>
      </c>
      <c r="C17" s="44" t="s">
        <v>39</v>
      </c>
      <c r="D17" s="44" t="s">
        <v>35</v>
      </c>
      <c r="E17" s="81">
        <v>700000000</v>
      </c>
      <c r="F17" s="226">
        <v>45000</v>
      </c>
      <c r="G17" s="226">
        <v>45350</v>
      </c>
      <c r="H17" s="119">
        <v>10456</v>
      </c>
      <c r="I17" s="228">
        <v>45373</v>
      </c>
      <c r="J17" s="228">
        <v>47651</v>
      </c>
      <c r="K17" s="226" t="s">
        <v>27</v>
      </c>
      <c r="L17" s="230">
        <v>0</v>
      </c>
      <c r="M17" s="211"/>
    </row>
    <row r="18" spans="1:13" s="20" customFormat="1">
      <c r="A18" s="43"/>
      <c r="B18" s="231"/>
      <c r="C18" s="200"/>
      <c r="D18" s="232"/>
      <c r="E18" s="124">
        <f>SUM(E11:E17)</f>
        <v>1665826200.29</v>
      </c>
      <c r="F18" s="229"/>
      <c r="G18" s="229"/>
      <c r="H18" s="119"/>
      <c r="I18" s="229"/>
      <c r="J18" s="229"/>
      <c r="K18" s="226"/>
      <c r="L18" s="233"/>
    </row>
    <row r="19" spans="1:13" s="20" customFormat="1">
      <c r="A19" s="43"/>
      <c r="B19" s="231"/>
      <c r="C19" s="200"/>
      <c r="D19" s="67"/>
      <c r="E19" s="124"/>
      <c r="F19" s="229"/>
      <c r="G19" s="229"/>
      <c r="H19" s="119"/>
      <c r="I19" s="229"/>
      <c r="J19" s="229"/>
      <c r="K19" s="234"/>
      <c r="L19" s="233"/>
    </row>
    <row r="20" spans="1:13">
      <c r="A20" s="51" t="s">
        <v>40</v>
      </c>
      <c r="B20" s="21"/>
      <c r="C20" s="44"/>
      <c r="D20" s="66"/>
      <c r="E20" s="81"/>
      <c r="F20" s="229"/>
      <c r="G20" s="229"/>
      <c r="H20" s="119"/>
      <c r="I20" s="229"/>
      <c r="J20" s="235"/>
      <c r="K20" s="229"/>
      <c r="L20" s="233"/>
    </row>
    <row r="21" spans="1:13">
      <c r="A21" s="52" t="s">
        <v>41</v>
      </c>
      <c r="B21" s="68" t="s">
        <v>42</v>
      </c>
      <c r="C21" s="276" t="s">
        <v>43</v>
      </c>
      <c r="D21" s="44" t="s">
        <v>35</v>
      </c>
      <c r="E21" s="81">
        <v>400000000</v>
      </c>
      <c r="F21" s="272">
        <v>41732</v>
      </c>
      <c r="G21" s="272">
        <v>41956</v>
      </c>
      <c r="H21" s="119">
        <v>9283</v>
      </c>
      <c r="I21" s="272">
        <v>42110</v>
      </c>
      <c r="J21" s="278">
        <v>44148</v>
      </c>
      <c r="K21" s="278">
        <v>46338</v>
      </c>
      <c r="L21" s="277">
        <v>3</v>
      </c>
    </row>
    <row r="22" spans="1:13">
      <c r="A22" s="52" t="s">
        <v>44</v>
      </c>
      <c r="B22" s="68" t="s">
        <v>42</v>
      </c>
      <c r="C22" s="276"/>
      <c r="D22" s="44" t="s">
        <v>35</v>
      </c>
      <c r="E22" s="81">
        <v>50000000</v>
      </c>
      <c r="F22" s="272"/>
      <c r="G22" s="272"/>
      <c r="H22" s="119">
        <v>9283</v>
      </c>
      <c r="I22" s="272"/>
      <c r="J22" s="278"/>
      <c r="K22" s="278"/>
      <c r="L22" s="277"/>
    </row>
    <row r="23" spans="1:13" s="17" customFormat="1" ht="14.4">
      <c r="A23" s="52" t="s">
        <v>45</v>
      </c>
      <c r="B23" s="21" t="s">
        <v>107</v>
      </c>
      <c r="C23" s="44" t="s">
        <v>47</v>
      </c>
      <c r="D23" s="44" t="s">
        <v>35</v>
      </c>
      <c r="E23" s="81">
        <v>100000000</v>
      </c>
      <c r="F23" s="229">
        <v>42355</v>
      </c>
      <c r="G23" s="229">
        <v>42886</v>
      </c>
      <c r="H23" s="119">
        <v>9451</v>
      </c>
      <c r="I23" s="229">
        <v>43083</v>
      </c>
      <c r="J23" s="236">
        <v>44712</v>
      </c>
      <c r="K23" s="236">
        <v>45808</v>
      </c>
      <c r="L23" s="230">
        <v>2</v>
      </c>
    </row>
    <row r="24" spans="1:13" s="20" customFormat="1">
      <c r="A24" s="52" t="s">
        <v>48</v>
      </c>
      <c r="B24" s="68" t="s">
        <v>49</v>
      </c>
      <c r="C24" s="44" t="s">
        <v>43</v>
      </c>
      <c r="D24" s="44" t="s">
        <v>35</v>
      </c>
      <c r="E24" s="81">
        <v>144036000</v>
      </c>
      <c r="F24" s="229">
        <v>43363</v>
      </c>
      <c r="G24" s="229">
        <v>40821</v>
      </c>
      <c r="H24" s="119">
        <v>8982</v>
      </c>
      <c r="I24" s="229">
        <v>43413</v>
      </c>
      <c r="J24" s="236">
        <v>45189</v>
      </c>
      <c r="K24" s="236">
        <v>45920</v>
      </c>
      <c r="L24" s="230">
        <v>1</v>
      </c>
    </row>
    <row r="25" spans="1:13" ht="25.2">
      <c r="A25" s="130" t="s">
        <v>50</v>
      </c>
      <c r="B25" s="21" t="s">
        <v>51</v>
      </c>
      <c r="C25" s="44" t="s">
        <v>52</v>
      </c>
      <c r="D25" s="44" t="s">
        <v>53</v>
      </c>
      <c r="E25" s="81">
        <v>121300000</v>
      </c>
      <c r="F25" s="237">
        <v>43503</v>
      </c>
      <c r="G25" s="237">
        <v>43285</v>
      </c>
      <c r="H25" s="119">
        <v>9573</v>
      </c>
      <c r="I25" s="228">
        <v>43373</v>
      </c>
      <c r="J25" s="237">
        <v>45329</v>
      </c>
      <c r="K25" s="238">
        <v>45876</v>
      </c>
      <c r="L25" s="230">
        <v>1</v>
      </c>
    </row>
    <row r="26" spans="1:13" ht="25.2">
      <c r="A26" s="130" t="s">
        <v>54</v>
      </c>
      <c r="B26" s="21" t="s">
        <v>55</v>
      </c>
      <c r="C26" s="44" t="s">
        <v>43</v>
      </c>
      <c r="D26" s="44" t="s">
        <v>35</v>
      </c>
      <c r="E26" s="81">
        <v>125000000</v>
      </c>
      <c r="F26" s="237">
        <v>43908</v>
      </c>
      <c r="G26" s="237">
        <v>44103</v>
      </c>
      <c r="H26" s="119">
        <v>9899</v>
      </c>
      <c r="I26" s="228">
        <v>44131</v>
      </c>
      <c r="J26" s="237">
        <v>45929</v>
      </c>
      <c r="K26" s="236" t="s">
        <v>27</v>
      </c>
      <c r="L26" s="230">
        <v>0</v>
      </c>
    </row>
    <row r="27" spans="1:13" ht="25.5" customHeight="1">
      <c r="A27" s="130" t="s">
        <v>56</v>
      </c>
      <c r="B27" s="21" t="s">
        <v>57</v>
      </c>
      <c r="C27" s="44" t="s">
        <v>58</v>
      </c>
      <c r="D27" s="44" t="s">
        <v>35</v>
      </c>
      <c r="E27" s="81">
        <v>100000000</v>
      </c>
      <c r="F27" s="237">
        <v>43907</v>
      </c>
      <c r="G27" s="237">
        <v>44272</v>
      </c>
      <c r="H27" s="119">
        <v>9968</v>
      </c>
      <c r="I27" s="228">
        <v>44470</v>
      </c>
      <c r="J27" s="237">
        <v>46098</v>
      </c>
      <c r="K27" s="236" t="s">
        <v>27</v>
      </c>
      <c r="L27" s="230">
        <v>0</v>
      </c>
    </row>
    <row r="28" spans="1:13" ht="25.5" customHeight="1">
      <c r="A28" s="130" t="s">
        <v>59</v>
      </c>
      <c r="B28" s="21" t="s">
        <v>60</v>
      </c>
      <c r="C28" s="44" t="s">
        <v>61</v>
      </c>
      <c r="D28" s="44" t="s">
        <v>35</v>
      </c>
      <c r="E28" s="81">
        <v>225000000</v>
      </c>
      <c r="F28" s="237">
        <v>45301</v>
      </c>
      <c r="G28" s="237">
        <v>44103</v>
      </c>
      <c r="H28" s="119">
        <v>9899</v>
      </c>
      <c r="I28" s="228">
        <v>45636</v>
      </c>
      <c r="J28" s="237">
        <v>47128</v>
      </c>
      <c r="K28" s="236" t="s">
        <v>27</v>
      </c>
      <c r="L28" s="230">
        <v>0</v>
      </c>
    </row>
    <row r="29" spans="1:13">
      <c r="A29" s="43"/>
      <c r="B29" s="231"/>
      <c r="C29" s="200"/>
      <c r="D29" s="232"/>
      <c r="E29" s="124">
        <f>SUM(E21:E28)</f>
        <v>1265336000</v>
      </c>
      <c r="F29" s="229"/>
      <c r="G29" s="229"/>
      <c r="H29" s="123"/>
      <c r="I29" s="229"/>
      <c r="J29" s="229"/>
      <c r="K29" s="239"/>
      <c r="L29" s="240"/>
    </row>
    <row r="30" spans="1:13" s="20" customFormat="1">
      <c r="A30" s="53"/>
      <c r="B30" s="21"/>
      <c r="C30" s="44"/>
      <c r="D30" s="66"/>
      <c r="E30" s="81"/>
      <c r="F30" s="229"/>
      <c r="G30" s="229"/>
      <c r="H30" s="119"/>
      <c r="I30" s="229"/>
      <c r="J30" s="229"/>
      <c r="K30" s="229"/>
      <c r="L30" s="233"/>
    </row>
    <row r="31" spans="1:13" s="20" customFormat="1">
      <c r="A31" s="51" t="s">
        <v>62</v>
      </c>
      <c r="B31" s="21"/>
      <c r="C31" s="44"/>
      <c r="D31" s="66"/>
      <c r="E31" s="81"/>
      <c r="F31" s="229"/>
      <c r="G31" s="229"/>
      <c r="H31" s="119"/>
      <c r="I31" s="229"/>
      <c r="J31" s="229"/>
      <c r="K31" s="229"/>
      <c r="L31" s="233"/>
    </row>
    <row r="32" spans="1:13" s="20" customFormat="1">
      <c r="A32" s="43" t="s">
        <v>63</v>
      </c>
      <c r="B32" s="21" t="s">
        <v>64</v>
      </c>
      <c r="C32" s="44" t="s">
        <v>65</v>
      </c>
      <c r="D32" s="44" t="s">
        <v>35</v>
      </c>
      <c r="E32" s="81">
        <v>156640000</v>
      </c>
      <c r="F32" s="229">
        <v>43927</v>
      </c>
      <c r="G32" s="229">
        <v>44158</v>
      </c>
      <c r="H32" s="119" t="s">
        <v>66</v>
      </c>
      <c r="I32" s="228">
        <v>44272</v>
      </c>
      <c r="J32" s="236">
        <v>46234</v>
      </c>
      <c r="K32" s="236" t="s">
        <v>27</v>
      </c>
      <c r="L32" s="230">
        <v>0</v>
      </c>
    </row>
    <row r="33" spans="1:12" s="20" customFormat="1" ht="50.4" customHeight="1">
      <c r="A33" s="43" t="s">
        <v>67</v>
      </c>
      <c r="B33" s="21" t="s">
        <v>150</v>
      </c>
      <c r="C33" s="44" t="s">
        <v>39</v>
      </c>
      <c r="D33" s="44" t="s">
        <v>35</v>
      </c>
      <c r="E33" s="81">
        <v>160000000</v>
      </c>
      <c r="F33" s="229">
        <v>45188</v>
      </c>
      <c r="G33" s="229">
        <v>45635</v>
      </c>
      <c r="H33" s="119" t="s">
        <v>68</v>
      </c>
      <c r="I33" s="228" t="s">
        <v>69</v>
      </c>
      <c r="J33" s="236">
        <v>46105</v>
      </c>
      <c r="K33" s="236" t="s">
        <v>27</v>
      </c>
      <c r="L33" s="230">
        <v>0</v>
      </c>
    </row>
    <row r="34" spans="1:12" s="20" customFormat="1">
      <c r="A34" s="43"/>
      <c r="B34" s="68"/>
      <c r="C34" s="44"/>
      <c r="D34" s="232"/>
      <c r="E34" s="124">
        <f>SUM(E32:E33)</f>
        <v>316640000</v>
      </c>
      <c r="F34" s="229"/>
      <c r="G34" s="229"/>
      <c r="H34" s="123"/>
      <c r="I34" s="229"/>
      <c r="J34" s="229"/>
      <c r="K34" s="239"/>
      <c r="L34" s="230"/>
    </row>
    <row r="35" spans="1:12" s="17" customFormat="1">
      <c r="A35" s="53"/>
      <c r="B35" s="21"/>
      <c r="C35" s="44"/>
      <c r="D35" s="66"/>
      <c r="E35" s="81"/>
      <c r="F35" s="229"/>
      <c r="G35" s="229"/>
      <c r="H35" s="119"/>
      <c r="I35" s="229"/>
      <c r="J35" s="229"/>
      <c r="K35" s="229"/>
      <c r="L35" s="230"/>
    </row>
    <row r="36" spans="1:12" s="17" customFormat="1" ht="24" customHeight="1">
      <c r="A36" s="43" t="s">
        <v>70</v>
      </c>
      <c r="B36" s="21"/>
      <c r="C36" s="44"/>
      <c r="D36" s="66"/>
      <c r="E36" s="81"/>
      <c r="F36" s="229"/>
      <c r="G36" s="229"/>
      <c r="H36" s="119"/>
      <c r="I36" s="229"/>
      <c r="J36" s="229"/>
      <c r="K36" s="229"/>
      <c r="L36" s="230"/>
    </row>
    <row r="37" spans="1:12" ht="30" customHeight="1">
      <c r="A37" s="241" t="s">
        <v>71</v>
      </c>
      <c r="B37" s="21" t="s">
        <v>72</v>
      </c>
      <c r="C37" s="44" t="s">
        <v>25</v>
      </c>
      <c r="D37" s="44" t="s">
        <v>35</v>
      </c>
      <c r="E37" s="81">
        <v>296000000</v>
      </c>
      <c r="F37" s="229">
        <v>41428</v>
      </c>
      <c r="G37" s="229">
        <v>42128</v>
      </c>
      <c r="H37" s="119">
        <v>9293</v>
      </c>
      <c r="I37" s="229">
        <v>42354</v>
      </c>
      <c r="J37" s="242">
        <v>45026</v>
      </c>
      <c r="K37" s="229">
        <v>45757</v>
      </c>
      <c r="L37" s="230">
        <v>2</v>
      </c>
    </row>
    <row r="38" spans="1:12">
      <c r="A38" s="43"/>
      <c r="B38" s="21"/>
      <c r="C38" s="44"/>
      <c r="D38" s="232"/>
      <c r="E38" s="124">
        <f>SUM(E37:E37)</f>
        <v>296000000</v>
      </c>
      <c r="F38" s="229"/>
      <c r="G38" s="229"/>
      <c r="H38" s="119"/>
      <c r="I38" s="229"/>
      <c r="J38" s="229"/>
      <c r="K38" s="229"/>
      <c r="L38" s="230"/>
    </row>
    <row r="39" spans="1:12">
      <c r="A39" s="53"/>
      <c r="B39" s="21"/>
      <c r="C39" s="44"/>
      <c r="D39" s="66"/>
      <c r="E39" s="81"/>
      <c r="F39" s="229"/>
      <c r="G39" s="229"/>
      <c r="H39" s="119"/>
      <c r="I39" s="229"/>
      <c r="J39" s="229"/>
      <c r="K39" s="229"/>
      <c r="L39" s="230"/>
    </row>
    <row r="40" spans="1:12">
      <c r="A40" s="51" t="s">
        <v>73</v>
      </c>
      <c r="B40" s="21"/>
      <c r="C40" s="44"/>
      <c r="D40" s="66"/>
      <c r="E40" s="81"/>
      <c r="F40" s="229"/>
      <c r="G40" s="229"/>
      <c r="H40" s="119"/>
      <c r="I40" s="229"/>
      <c r="J40" s="229"/>
      <c r="K40" s="229"/>
      <c r="L40" s="230"/>
    </row>
    <row r="41" spans="1:12" ht="14.4">
      <c r="A41" s="43" t="s">
        <v>74</v>
      </c>
      <c r="B41" s="21" t="s">
        <v>151</v>
      </c>
      <c r="C41" s="16" t="s">
        <v>52</v>
      </c>
      <c r="D41" s="17" t="s">
        <v>53</v>
      </c>
      <c r="E41" s="81">
        <f>25991000000/'Cuadro 4'!P63</f>
        <v>173655375.15868244</v>
      </c>
      <c r="F41" s="229">
        <v>42906</v>
      </c>
      <c r="G41" s="229">
        <v>41855</v>
      </c>
      <c r="H41" s="119">
        <v>9254</v>
      </c>
      <c r="I41" s="229">
        <v>43007</v>
      </c>
      <c r="J41" s="229">
        <v>46292</v>
      </c>
      <c r="K41" s="243" t="s">
        <v>27</v>
      </c>
      <c r="L41" s="230">
        <v>0</v>
      </c>
    </row>
    <row r="42" spans="1:12">
      <c r="A42" s="43"/>
      <c r="B42" s="54"/>
      <c r="C42" s="44"/>
      <c r="D42" s="232"/>
      <c r="E42" s="124">
        <f>SUM(E41:E41)</f>
        <v>173655375.15868244</v>
      </c>
      <c r="F42" s="229"/>
      <c r="G42" s="229"/>
      <c r="H42" s="119"/>
      <c r="I42" s="229"/>
      <c r="J42" s="229"/>
      <c r="K42" s="234"/>
      <c r="L42" s="230"/>
    </row>
    <row r="43" spans="1:12">
      <c r="A43" s="43"/>
      <c r="B43" s="62"/>
      <c r="C43" s="44"/>
      <c r="D43" s="66"/>
      <c r="E43" s="81"/>
      <c r="F43" s="229"/>
      <c r="G43" s="229"/>
      <c r="H43" s="119"/>
      <c r="I43" s="229"/>
      <c r="J43" s="229"/>
      <c r="K43" s="239"/>
      <c r="L43" s="230"/>
    </row>
    <row r="44" spans="1:12" s="20" customFormat="1">
      <c r="A44" s="43" t="s">
        <v>75</v>
      </c>
      <c r="B44" s="62"/>
      <c r="C44" s="220"/>
      <c r="D44" s="220"/>
      <c r="E44" s="124">
        <f>E18+E29+E34+E38+E42</f>
        <v>3717457575.4486823</v>
      </c>
      <c r="F44" s="123"/>
      <c r="G44" s="123"/>
      <c r="H44" s="123"/>
      <c r="I44" s="123"/>
      <c r="J44" s="123"/>
      <c r="K44" s="239"/>
      <c r="L44" s="244"/>
    </row>
    <row r="45" spans="1:12" ht="13.2" thickBot="1">
      <c r="A45" s="86"/>
      <c r="B45" s="87"/>
      <c r="C45" s="88"/>
      <c r="D45" s="88"/>
      <c r="E45" s="245"/>
      <c r="F45" s="246"/>
      <c r="G45" s="246"/>
      <c r="H45" s="246"/>
      <c r="I45" s="246"/>
      <c r="J45" s="246"/>
      <c r="K45" s="247"/>
      <c r="L45" s="248"/>
    </row>
    <row r="46" spans="1:12" s="17" customFormat="1" ht="21" customHeight="1">
      <c r="A46" s="257" t="s">
        <v>162</v>
      </c>
      <c r="B46" s="48"/>
      <c r="C46" s="48"/>
      <c r="D46" s="48"/>
    </row>
    <row r="47" spans="1:12" s="17" customFormat="1" ht="15" customHeight="1">
      <c r="A47" s="257"/>
      <c r="B47" s="48"/>
      <c r="C47" s="48"/>
      <c r="D47" s="48"/>
    </row>
    <row r="48" spans="1:12" s="17" customFormat="1" ht="18.600000000000001" customHeight="1">
      <c r="A48" s="252" t="s">
        <v>93</v>
      </c>
      <c r="B48" s="252"/>
      <c r="C48" s="4"/>
      <c r="D48" s="4"/>
      <c r="E48" s="4"/>
      <c r="F48" s="253"/>
      <c r="G48" s="4"/>
      <c r="H48" s="4"/>
      <c r="I48" s="4"/>
      <c r="J48" s="4"/>
      <c r="K48" s="4"/>
      <c r="L48" s="4"/>
    </row>
    <row r="49" spans="1:12" s="17" customFormat="1">
      <c r="A49" s="254" t="s">
        <v>157</v>
      </c>
      <c r="B49" s="68"/>
      <c r="C49" s="66"/>
      <c r="D49" s="66"/>
      <c r="E49" s="219"/>
      <c r="F49" s="66"/>
      <c r="G49" s="255"/>
      <c r="H49" s="255"/>
      <c r="I49" s="255"/>
      <c r="J49" s="255"/>
      <c r="K49" s="255"/>
      <c r="L49" s="255"/>
    </row>
    <row r="50" spans="1:12" s="17" customFormat="1">
      <c r="A50" s="68" t="s">
        <v>158</v>
      </c>
      <c r="B50" s="68"/>
      <c r="C50" s="66"/>
      <c r="D50" s="66"/>
      <c r="E50" s="219"/>
      <c r="F50" s="66"/>
      <c r="G50" s="255"/>
      <c r="H50" s="255"/>
      <c r="I50" s="255"/>
      <c r="J50" s="255"/>
      <c r="K50" s="255"/>
      <c r="L50" s="255"/>
    </row>
    <row r="51" spans="1:12" s="66" customFormat="1" ht="19.8" customHeight="1">
      <c r="A51" s="22" t="s">
        <v>159</v>
      </c>
      <c r="B51" s="258"/>
      <c r="C51" s="258"/>
      <c r="D51" s="258"/>
      <c r="E51" s="258"/>
      <c r="F51" s="258"/>
      <c r="G51" s="256"/>
    </row>
    <row r="52" spans="1:12" s="66" customFormat="1" ht="18" customHeight="1">
      <c r="A52" s="22" t="s">
        <v>160</v>
      </c>
      <c r="G52" s="256"/>
    </row>
    <row r="53" spans="1:12" s="66" customFormat="1" ht="18" customHeight="1">
      <c r="A53" s="4"/>
      <c r="B53" s="4"/>
      <c r="C53" s="4"/>
      <c r="D53" s="4"/>
      <c r="E53" s="4"/>
      <c r="F53" s="4"/>
      <c r="G53" s="258"/>
      <c r="H53" s="258"/>
      <c r="I53" s="258"/>
      <c r="J53" s="258"/>
      <c r="K53" s="258"/>
      <c r="L53" s="258"/>
    </row>
    <row r="54" spans="1:12" s="66" customFormat="1" ht="18" customHeight="1">
      <c r="A54" s="265" t="s">
        <v>167</v>
      </c>
      <c r="B54" s="4"/>
      <c r="C54" s="4"/>
      <c r="D54" s="4"/>
      <c r="E54" s="4"/>
      <c r="F54" s="4"/>
    </row>
    <row r="55" spans="1:12" ht="13.2" customHeight="1">
      <c r="A55" s="254" t="s">
        <v>152</v>
      </c>
      <c r="B55" s="4"/>
      <c r="E55" s="4"/>
    </row>
    <row r="56" spans="1:12" ht="12.6" customHeight="1">
      <c r="A56" s="254" t="s">
        <v>148</v>
      </c>
    </row>
    <row r="60" spans="1:12">
      <c r="A60" s="24"/>
      <c r="B60" s="24"/>
      <c r="C60" s="17"/>
      <c r="D60" s="17"/>
      <c r="F60" s="17"/>
    </row>
    <row r="61" spans="1:12">
      <c r="A61" s="24"/>
      <c r="B61" s="24"/>
      <c r="C61" s="17"/>
      <c r="D61" s="17"/>
      <c r="F61" s="17"/>
    </row>
    <row r="62" spans="1:12">
      <c r="A62" s="25"/>
      <c r="C62" s="23"/>
      <c r="D62" s="23"/>
      <c r="E62" s="23"/>
      <c r="F62" s="23"/>
      <c r="G62" s="17"/>
      <c r="H62" s="17"/>
      <c r="I62" s="17"/>
      <c r="J62" s="17"/>
      <c r="K62" s="17"/>
      <c r="L62" s="17"/>
    </row>
    <row r="63" spans="1:12">
      <c r="A63" s="25"/>
      <c r="C63" s="23"/>
      <c r="D63" s="23"/>
      <c r="E63" s="23"/>
      <c r="F63" s="23"/>
      <c r="G63" s="17"/>
      <c r="H63" s="17"/>
      <c r="I63" s="17"/>
      <c r="J63" s="17"/>
      <c r="K63" s="17"/>
      <c r="L63" s="17"/>
    </row>
    <row r="64" spans="1:12">
      <c r="A64" s="25"/>
      <c r="C64" s="23"/>
      <c r="D64" s="23"/>
      <c r="E64" s="23"/>
      <c r="F64" s="23"/>
      <c r="G64" s="23"/>
      <c r="H64" s="23"/>
      <c r="I64" s="23"/>
      <c r="J64" s="23"/>
      <c r="K64" s="23"/>
      <c r="L64" s="23"/>
    </row>
    <row r="65" spans="1:12">
      <c r="A65" s="25"/>
      <c r="C65" s="23"/>
      <c r="D65" s="23"/>
      <c r="E65" s="23"/>
      <c r="F65" s="23"/>
      <c r="G65" s="23"/>
      <c r="H65" s="23"/>
      <c r="I65" s="23"/>
      <c r="J65" s="23"/>
      <c r="K65" s="23"/>
      <c r="L65" s="23"/>
    </row>
    <row r="66" spans="1:12">
      <c r="A66" s="25"/>
      <c r="C66" s="23"/>
      <c r="D66" s="23"/>
      <c r="E66" s="23"/>
      <c r="F66" s="23"/>
      <c r="G66" s="23"/>
      <c r="H66" s="23"/>
      <c r="I66" s="23"/>
      <c r="J66" s="23"/>
      <c r="K66" s="23"/>
      <c r="L66" s="23"/>
    </row>
    <row r="67" spans="1:12">
      <c r="A67" s="25"/>
      <c r="C67" s="23"/>
      <c r="D67" s="23"/>
      <c r="E67" s="23"/>
      <c r="F67" s="23"/>
      <c r="G67" s="23"/>
      <c r="H67" s="23"/>
      <c r="I67" s="23"/>
      <c r="J67" s="23"/>
      <c r="K67" s="23"/>
      <c r="L67" s="23"/>
    </row>
    <row r="68" spans="1:12">
      <c r="A68" s="25"/>
      <c r="C68" s="23"/>
      <c r="D68" s="23"/>
      <c r="E68" s="23"/>
      <c r="F68" s="23"/>
      <c r="G68" s="23"/>
      <c r="H68" s="23"/>
      <c r="I68" s="23"/>
      <c r="J68" s="23"/>
      <c r="K68" s="23"/>
      <c r="L68" s="23"/>
    </row>
    <row r="69" spans="1:12">
      <c r="B69" s="20"/>
      <c r="E69" s="26"/>
      <c r="G69" s="23"/>
      <c r="H69" s="23"/>
      <c r="I69" s="23"/>
      <c r="J69" s="23"/>
      <c r="K69" s="23"/>
      <c r="L69" s="23"/>
    </row>
    <row r="70" spans="1:12">
      <c r="A70" s="249"/>
      <c r="B70" s="249"/>
      <c r="C70" s="249"/>
      <c r="D70" s="249"/>
      <c r="E70" s="249"/>
      <c r="F70" s="249"/>
      <c r="G70" s="23"/>
      <c r="H70" s="23"/>
      <c r="I70" s="23"/>
      <c r="J70" s="23"/>
      <c r="K70" s="23"/>
      <c r="L70" s="23"/>
    </row>
    <row r="71" spans="1:12">
      <c r="A71" s="27"/>
      <c r="E71" s="26"/>
    </row>
    <row r="72" spans="1:12">
      <c r="G72" s="249"/>
      <c r="H72" s="249"/>
      <c r="I72" s="249"/>
      <c r="J72" s="249"/>
      <c r="K72" s="249"/>
      <c r="L72" s="249"/>
    </row>
    <row r="77" spans="1:12">
      <c r="C77" s="28"/>
    </row>
    <row r="79" spans="1:12">
      <c r="D79" s="64"/>
    </row>
    <row r="81" spans="4:4">
      <c r="D81" s="29"/>
    </row>
  </sheetData>
  <sheetProtection algorithmName="SHA-512" hashValue="BaZN2/Y6DVYX4b1Ta9y9MeUVQPXurwW0OrN6kx52hZMDJsMVdNePEJQgtQA7HQ3IVc3QiJ7LesahMxMjmWJsmA==" saltValue="fdcxgPUP0nBXXmjLOZNi9w==" spinCount="100000" sheet="1" objects="1" scenarios="1"/>
  <mergeCells count="11">
    <mergeCell ref="G21:G22"/>
    <mergeCell ref="I21:I22"/>
    <mergeCell ref="A4:L4"/>
    <mergeCell ref="A2:L2"/>
    <mergeCell ref="A3:L3"/>
    <mergeCell ref="A5:L5"/>
    <mergeCell ref="C21:C22"/>
    <mergeCell ref="F21:F22"/>
    <mergeCell ref="L21:L22"/>
    <mergeCell ref="J21:J22"/>
    <mergeCell ref="K21:K22"/>
  </mergeCells>
  <printOptions horizontalCentered="1" verticalCentered="1"/>
  <pageMargins left="0.15748031496062992" right="0" top="0.15748031496062992" bottom="0.39370078740157483" header="0" footer="0.39370078740157483"/>
  <pageSetup scale="38" orientation="landscape" r:id="rId1"/>
  <headerFooter alignWithMargins="0"/>
  <rowBreaks count="1" manualBreakCount="1">
    <brk id="55" max="12" man="1"/>
  </rowBreaks>
  <ignoredErrors>
    <ignoredError sqref="H32:H33 A3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2:AI55"/>
  <sheetViews>
    <sheetView showGridLines="0" zoomScale="90" zoomScaleNormal="90" zoomScaleSheetLayoutView="100" workbookViewId="0">
      <pane ySplit="9" topLeftCell="A10" activePane="bottomLeft" state="frozen"/>
      <selection pane="bottomLeft" activeCell="B16" sqref="B16"/>
    </sheetView>
  </sheetViews>
  <sheetFormatPr baseColWidth="10" defaultColWidth="11" defaultRowHeight="12.6"/>
  <cols>
    <col min="1" max="1" width="39.44140625" style="69" customWidth="1"/>
    <col min="2" max="2" width="60" style="69" customWidth="1"/>
    <col min="3" max="3" width="16.6640625" style="31" customWidth="1"/>
    <col min="4" max="4" width="32" style="31" customWidth="1"/>
    <col min="5" max="5" width="23.6640625" style="31" bestFit="1" customWidth="1"/>
    <col min="6" max="6" width="24.44140625" style="31" bestFit="1" customWidth="1"/>
    <col min="7" max="7" width="19.88671875" style="31" bestFit="1" customWidth="1"/>
    <col min="8" max="8" width="22.109375" style="17" customWidth="1"/>
    <col min="9" max="35" width="11" style="30"/>
    <col min="36" max="16384" width="11" style="31"/>
  </cols>
  <sheetData>
    <row r="2" spans="1:35">
      <c r="A2" s="273" t="s">
        <v>76</v>
      </c>
      <c r="B2" s="273"/>
      <c r="C2" s="273"/>
      <c r="D2" s="273"/>
      <c r="E2" s="273"/>
      <c r="F2" s="273"/>
      <c r="G2" s="273"/>
      <c r="H2" s="273"/>
    </row>
    <row r="3" spans="1:35">
      <c r="A3" s="279" t="s">
        <v>3</v>
      </c>
      <c r="B3" s="279"/>
      <c r="C3" s="279"/>
      <c r="D3" s="279"/>
      <c r="E3" s="279"/>
      <c r="F3" s="279"/>
      <c r="G3" s="279"/>
      <c r="H3" s="279"/>
    </row>
    <row r="4" spans="1:35">
      <c r="A4" s="273" t="s">
        <v>77</v>
      </c>
      <c r="B4" s="273"/>
      <c r="C4" s="273"/>
      <c r="D4" s="273"/>
      <c r="E4" s="273"/>
      <c r="F4" s="273"/>
      <c r="G4" s="273"/>
      <c r="H4" s="273"/>
    </row>
    <row r="5" spans="1:35">
      <c r="A5" s="275" t="str">
        <f>'Cuadro 1'!A5:L5</f>
        <v>Al 31/3/2025</v>
      </c>
      <c r="B5" s="275"/>
      <c r="C5" s="275"/>
      <c r="D5" s="275"/>
      <c r="E5" s="275"/>
      <c r="F5" s="275"/>
      <c r="G5" s="275"/>
      <c r="H5" s="275"/>
    </row>
    <row r="6" spans="1:35" s="33" customFormat="1" ht="13.2" thickBot="1">
      <c r="A6" s="280"/>
      <c r="B6" s="280"/>
      <c r="C6" s="280"/>
      <c r="D6" s="280"/>
      <c r="E6" s="280"/>
      <c r="F6" s="280"/>
      <c r="G6" s="280"/>
      <c r="H6" s="280"/>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row>
    <row r="7" spans="1:35" s="33" customFormat="1" ht="19.2" customHeight="1" thickBot="1">
      <c r="A7" s="281" t="s">
        <v>10</v>
      </c>
      <c r="B7" s="281" t="s">
        <v>11</v>
      </c>
      <c r="C7" s="281" t="s">
        <v>78</v>
      </c>
      <c r="D7" s="281" t="s">
        <v>79</v>
      </c>
      <c r="E7" s="281" t="s">
        <v>80</v>
      </c>
      <c r="F7" s="281" t="s">
        <v>81</v>
      </c>
      <c r="G7" s="283" t="s">
        <v>132</v>
      </c>
      <c r="H7" s="284"/>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row>
    <row r="8" spans="1:35" s="33" customFormat="1" ht="41.25" customHeight="1" thickBot="1">
      <c r="A8" s="282"/>
      <c r="B8" s="282"/>
      <c r="C8" s="282"/>
      <c r="D8" s="282"/>
      <c r="E8" s="282"/>
      <c r="F8" s="282"/>
      <c r="G8" s="36" t="s">
        <v>82</v>
      </c>
      <c r="H8" s="214" t="s">
        <v>83</v>
      </c>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row>
    <row r="9" spans="1:35">
      <c r="A9" s="37"/>
      <c r="B9" s="38"/>
      <c r="C9" s="39"/>
      <c r="D9" s="39"/>
      <c r="E9" s="39"/>
      <c r="F9" s="39"/>
      <c r="G9" s="39"/>
      <c r="H9" s="40"/>
    </row>
    <row r="10" spans="1:35">
      <c r="A10" s="41" t="s">
        <v>22</v>
      </c>
      <c r="B10" s="197"/>
      <c r="C10" s="198"/>
      <c r="D10" s="199"/>
      <c r="E10" s="199"/>
      <c r="F10" s="199"/>
      <c r="G10" s="199"/>
      <c r="H10" s="42"/>
    </row>
    <row r="11" spans="1:35" s="17" customFormat="1" ht="25.8" customHeight="1">
      <c r="A11" s="43" t="s">
        <v>84</v>
      </c>
      <c r="B11" s="21" t="s">
        <v>85</v>
      </c>
      <c r="C11" s="44" t="s">
        <v>26</v>
      </c>
      <c r="D11" s="45">
        <f>'Cuadro 1'!E11</f>
        <v>90055000</v>
      </c>
      <c r="E11" s="46">
        <v>88554970.5</v>
      </c>
      <c r="F11" s="46">
        <f t="shared" ref="F11:F17" si="0">D11-E11</f>
        <v>1500029.5</v>
      </c>
      <c r="G11" s="46">
        <v>1500029.5</v>
      </c>
      <c r="H11" s="47">
        <v>0</v>
      </c>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35" s="17" customFormat="1" ht="25.2">
      <c r="A12" s="43">
        <v>2129</v>
      </c>
      <c r="B12" s="21" t="s">
        <v>86</v>
      </c>
      <c r="C12" s="44" t="s">
        <v>87</v>
      </c>
      <c r="D12" s="45">
        <f>'Cuadro 1'!E12</f>
        <v>130000000</v>
      </c>
      <c r="E12" s="46">
        <v>28800000</v>
      </c>
      <c r="F12" s="46">
        <f t="shared" si="0"/>
        <v>101200000</v>
      </c>
      <c r="G12" s="46">
        <v>2758499.9999999995</v>
      </c>
      <c r="H12" s="47">
        <v>2800000</v>
      </c>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s="17" customFormat="1" ht="37.799999999999997">
      <c r="A13" s="43">
        <v>2164</v>
      </c>
      <c r="B13" s="21" t="s">
        <v>30</v>
      </c>
      <c r="C13" s="44" t="s">
        <v>87</v>
      </c>
      <c r="D13" s="45">
        <f>'Cuadro 1'!E13</f>
        <v>154562390.28999999</v>
      </c>
      <c r="E13" s="46">
        <v>29354499.489999998</v>
      </c>
      <c r="F13" s="46">
        <f t="shared" si="0"/>
        <v>125207890.8</v>
      </c>
      <c r="G13" s="46">
        <v>3694370.3649999998</v>
      </c>
      <c r="H13" s="47">
        <v>4000000</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1:35" s="48" customFormat="1" ht="28.8" customHeight="1">
      <c r="A14" s="43" t="s">
        <v>31</v>
      </c>
      <c r="B14" s="21" t="s">
        <v>165</v>
      </c>
      <c r="C14" s="44" t="s">
        <v>87</v>
      </c>
      <c r="D14" s="45">
        <f>'Cuadro 1'!E14</f>
        <v>111128810</v>
      </c>
      <c r="E14" s="45">
        <v>9088000</v>
      </c>
      <c r="F14" s="46">
        <f t="shared" si="0"/>
        <v>102040810</v>
      </c>
      <c r="G14" s="46">
        <v>0</v>
      </c>
      <c r="H14" s="47">
        <v>0</v>
      </c>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row>
    <row r="15" spans="1:35" s="48" customFormat="1" ht="25.8" customHeight="1">
      <c r="A15" s="43">
        <v>2198</v>
      </c>
      <c r="B15" s="21" t="s">
        <v>33</v>
      </c>
      <c r="C15" s="44" t="s">
        <v>88</v>
      </c>
      <c r="D15" s="45">
        <f>'Cuadro 1'!E15</f>
        <v>55080000</v>
      </c>
      <c r="E15" s="45">
        <v>28220000</v>
      </c>
      <c r="F15" s="46">
        <f t="shared" si="0"/>
        <v>26860000</v>
      </c>
      <c r="G15" s="46">
        <v>2530000</v>
      </c>
      <c r="H15" s="47">
        <v>19720000</v>
      </c>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row>
    <row r="16" spans="1:35" s="48" customFormat="1" ht="48.6" customHeight="1">
      <c r="A16" s="43">
        <v>2220</v>
      </c>
      <c r="B16" s="21" t="s">
        <v>36</v>
      </c>
      <c r="C16" s="44" t="s">
        <v>37</v>
      </c>
      <c r="D16" s="45">
        <f>'Cuadro 1'!E16</f>
        <v>425000000</v>
      </c>
      <c r="E16" s="45">
        <v>5700714.5</v>
      </c>
      <c r="F16" s="46">
        <f t="shared" si="0"/>
        <v>419299285.5</v>
      </c>
      <c r="G16" s="46">
        <v>5378516</v>
      </c>
      <c r="H16" s="47">
        <v>5700714.5</v>
      </c>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row>
    <row r="17" spans="1:35" s="48" customFormat="1" ht="28.8" customHeight="1">
      <c r="A17" s="43">
        <v>2317</v>
      </c>
      <c r="B17" s="21" t="s">
        <v>38</v>
      </c>
      <c r="C17" s="44" t="s">
        <v>39</v>
      </c>
      <c r="D17" s="45">
        <f>'Cuadro 1'!E17</f>
        <v>700000000</v>
      </c>
      <c r="E17" s="45">
        <v>74689275.579999998</v>
      </c>
      <c r="F17" s="46">
        <f t="shared" si="0"/>
        <v>625310724.41999996</v>
      </c>
      <c r="G17" s="46">
        <v>0</v>
      </c>
      <c r="H17" s="47">
        <v>0</v>
      </c>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row>
    <row r="18" spans="1:35" s="48" customFormat="1">
      <c r="A18" s="43"/>
      <c r="B18" s="231"/>
      <c r="C18" s="200"/>
      <c r="D18" s="49">
        <f>SUM(D11:D17)</f>
        <v>1665826200.29</v>
      </c>
      <c r="E18" s="49">
        <f t="shared" ref="E18:G18" si="1">SUM(E11:E17)</f>
        <v>264407460.06999999</v>
      </c>
      <c r="F18" s="49">
        <f t="shared" si="1"/>
        <v>1401418740.2199998</v>
      </c>
      <c r="G18" s="49">
        <f t="shared" si="1"/>
        <v>15861415.865</v>
      </c>
      <c r="H18" s="55">
        <f>SUM(H11:H17)</f>
        <v>32220714.5</v>
      </c>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s="48" customFormat="1">
      <c r="A19" s="43"/>
      <c r="B19" s="231"/>
      <c r="C19" s="200"/>
      <c r="D19" s="49"/>
      <c r="E19" s="46"/>
      <c r="F19" s="50"/>
      <c r="G19" s="50"/>
      <c r="H19" s="47"/>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row>
    <row r="20" spans="1:35" s="17" customFormat="1">
      <c r="A20" s="51" t="s">
        <v>40</v>
      </c>
      <c r="B20" s="21"/>
      <c r="C20" s="44"/>
      <c r="D20" s="45"/>
      <c r="E20" s="46"/>
      <c r="F20" s="50"/>
      <c r="G20" s="50"/>
      <c r="H20" s="47"/>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row>
    <row r="21" spans="1:35" s="17" customFormat="1" ht="16.8" customHeight="1">
      <c r="A21" s="52" t="s">
        <v>41</v>
      </c>
      <c r="B21" s="21" t="s">
        <v>42</v>
      </c>
      <c r="C21" s="276" t="s">
        <v>43</v>
      </c>
      <c r="D21" s="45">
        <f>'Cuadro 1'!E21</f>
        <v>400000000</v>
      </c>
      <c r="E21" s="46">
        <v>313000000</v>
      </c>
      <c r="F21" s="46">
        <f t="shared" ref="F21:F28" si="2">D21-E21</f>
        <v>87000000</v>
      </c>
      <c r="G21" s="46">
        <v>0</v>
      </c>
      <c r="H21" s="47">
        <v>0</v>
      </c>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row>
    <row r="22" spans="1:35" s="48" customFormat="1" ht="16.8" customHeight="1">
      <c r="A22" s="52" t="s">
        <v>44</v>
      </c>
      <c r="B22" s="21" t="s">
        <v>42</v>
      </c>
      <c r="C22" s="276"/>
      <c r="D22" s="45">
        <f>'Cuadro 1'!E22</f>
        <v>50000000</v>
      </c>
      <c r="E22" s="46">
        <v>30000000</v>
      </c>
      <c r="F22" s="46">
        <f t="shared" si="2"/>
        <v>20000000</v>
      </c>
      <c r="G22" s="46">
        <v>0</v>
      </c>
      <c r="H22" s="47">
        <v>0</v>
      </c>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row>
    <row r="23" spans="1:35" s="48" customFormat="1" ht="16.8" customHeight="1">
      <c r="A23" s="52" t="s">
        <v>45</v>
      </c>
      <c r="B23" s="21" t="s">
        <v>46</v>
      </c>
      <c r="C23" s="44" t="s">
        <v>47</v>
      </c>
      <c r="D23" s="45">
        <f>'Cuadro 1'!E23</f>
        <v>100000000</v>
      </c>
      <c r="E23" s="46">
        <v>91349418.599999994</v>
      </c>
      <c r="F23" s="46">
        <f t="shared" si="2"/>
        <v>8650581.400000006</v>
      </c>
      <c r="G23" s="46">
        <v>0</v>
      </c>
      <c r="H23" s="47">
        <v>0</v>
      </c>
    </row>
    <row r="24" spans="1:35" s="17" customFormat="1" ht="16.8" customHeight="1">
      <c r="A24" s="52" t="s">
        <v>48</v>
      </c>
      <c r="B24" s="21" t="s">
        <v>49</v>
      </c>
      <c r="C24" s="44" t="s">
        <v>43</v>
      </c>
      <c r="D24" s="45">
        <f>'Cuadro 1'!E24</f>
        <v>144036000</v>
      </c>
      <c r="E24" s="45">
        <v>116989292.25</v>
      </c>
      <c r="F24" s="46">
        <f t="shared" si="2"/>
        <v>27046707.75</v>
      </c>
      <c r="G24" s="46">
        <v>0</v>
      </c>
      <c r="H24" s="47">
        <v>0</v>
      </c>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row>
    <row r="25" spans="1:35" s="17" customFormat="1" ht="28.8" customHeight="1">
      <c r="A25" s="52" t="s">
        <v>50</v>
      </c>
      <c r="B25" s="21" t="s">
        <v>89</v>
      </c>
      <c r="C25" s="44" t="s">
        <v>52</v>
      </c>
      <c r="D25" s="45">
        <f>'Cuadro 1'!E25</f>
        <v>121300000</v>
      </c>
      <c r="E25" s="45">
        <v>116563456.84999999</v>
      </c>
      <c r="F25" s="46">
        <f t="shared" si="2"/>
        <v>4736543.150000006</v>
      </c>
      <c r="G25" s="46">
        <v>2353648.0699999998</v>
      </c>
      <c r="H25" s="47">
        <v>0</v>
      </c>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row>
    <row r="26" spans="1:35" s="17" customFormat="1" ht="28.8" customHeight="1">
      <c r="A26" s="52" t="s">
        <v>54</v>
      </c>
      <c r="B26" s="21" t="s">
        <v>55</v>
      </c>
      <c r="C26" s="44" t="s">
        <v>61</v>
      </c>
      <c r="D26" s="45">
        <f>'Cuadro 1'!E26</f>
        <v>125000000</v>
      </c>
      <c r="E26" s="45">
        <v>68000000</v>
      </c>
      <c r="F26" s="46">
        <f t="shared" si="2"/>
        <v>57000000</v>
      </c>
      <c r="G26" s="46">
        <v>20000000</v>
      </c>
      <c r="H26" s="47">
        <v>20000000</v>
      </c>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row>
    <row r="27" spans="1:35" s="17" customFormat="1" ht="25.8" customHeight="1">
      <c r="A27" s="52" t="s">
        <v>56</v>
      </c>
      <c r="B27" s="21" t="s">
        <v>57</v>
      </c>
      <c r="C27" s="44" t="s">
        <v>58</v>
      </c>
      <c r="D27" s="45">
        <f>'Cuadro 1'!E27</f>
        <v>100000000</v>
      </c>
      <c r="E27" s="45">
        <v>44923616.759999998</v>
      </c>
      <c r="F27" s="46">
        <f t="shared" si="2"/>
        <v>55076383.240000002</v>
      </c>
      <c r="G27" s="46">
        <v>10000000</v>
      </c>
      <c r="H27" s="47">
        <v>7000000</v>
      </c>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1:35" s="17" customFormat="1" ht="28.8" customHeight="1">
      <c r="A28" s="52" t="s">
        <v>59</v>
      </c>
      <c r="B28" s="21" t="s">
        <v>60</v>
      </c>
      <c r="C28" s="44" t="s">
        <v>61</v>
      </c>
      <c r="D28" s="45">
        <f>'Cuadro 1'!E28</f>
        <v>225000000</v>
      </c>
      <c r="E28" s="45">
        <v>0</v>
      </c>
      <c r="F28" s="46">
        <f t="shared" si="2"/>
        <v>225000000</v>
      </c>
      <c r="G28" s="46">
        <v>20500</v>
      </c>
      <c r="H28" s="47">
        <v>0</v>
      </c>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1:35" s="48" customFormat="1">
      <c r="A29" s="43"/>
      <c r="B29" s="231"/>
      <c r="C29" s="200"/>
      <c r="D29" s="49">
        <f>SUM(D21:D28)</f>
        <v>1265336000</v>
      </c>
      <c r="E29" s="49">
        <f t="shared" ref="E29:G29" si="3">SUM(E21:E28)</f>
        <v>780825784.46000004</v>
      </c>
      <c r="F29" s="49">
        <f t="shared" si="3"/>
        <v>484510215.54000002</v>
      </c>
      <c r="G29" s="49">
        <f t="shared" si="3"/>
        <v>32374148.07</v>
      </c>
      <c r="H29" s="55">
        <f>SUM(H21:H28)</f>
        <v>27000000</v>
      </c>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row>
    <row r="30" spans="1:35" s="48" customFormat="1">
      <c r="A30" s="53"/>
      <c r="B30" s="21"/>
      <c r="C30" s="44"/>
      <c r="D30" s="45"/>
      <c r="E30" s="46"/>
      <c r="F30" s="50"/>
      <c r="G30" s="50"/>
      <c r="H30" s="47"/>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row>
    <row r="31" spans="1:35" s="17" customFormat="1">
      <c r="A31" s="51" t="s">
        <v>62</v>
      </c>
      <c r="B31" s="21"/>
      <c r="C31" s="44"/>
      <c r="D31" s="45"/>
      <c r="E31" s="213"/>
      <c r="F31" s="50"/>
      <c r="G31" s="50"/>
      <c r="H31" s="47"/>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row>
    <row r="32" spans="1:35" s="17" customFormat="1" ht="16.8" customHeight="1">
      <c r="A32" s="43" t="s">
        <v>63</v>
      </c>
      <c r="B32" s="21" t="s">
        <v>64</v>
      </c>
      <c r="C32" s="44" t="s">
        <v>90</v>
      </c>
      <c r="D32" s="45">
        <f>'Cuadro 1'!E32</f>
        <v>156640000</v>
      </c>
      <c r="E32" s="45">
        <v>16171746</v>
      </c>
      <c r="F32" s="46">
        <f t="shared" ref="F32:F33" si="4">D32-E32</f>
        <v>140468254</v>
      </c>
      <c r="G32" s="46">
        <v>5571205</v>
      </c>
      <c r="H32" s="47">
        <v>1284414.8700000001</v>
      </c>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1:35" s="17" customFormat="1" ht="64.2" customHeight="1">
      <c r="A33" s="43" t="s">
        <v>67</v>
      </c>
      <c r="B33" s="21" t="s">
        <v>91</v>
      </c>
      <c r="C33" s="44" t="s">
        <v>39</v>
      </c>
      <c r="D33" s="45">
        <v>160000000</v>
      </c>
      <c r="E33" s="45">
        <v>0</v>
      </c>
      <c r="F33" s="46">
        <f t="shared" si="4"/>
        <v>160000000</v>
      </c>
      <c r="G33" s="46" t="s">
        <v>69</v>
      </c>
      <c r="H33" s="47">
        <v>0</v>
      </c>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s="17" customFormat="1" ht="15" customHeight="1">
      <c r="A34" s="43"/>
      <c r="B34" s="21"/>
      <c r="C34" s="44"/>
      <c r="D34" s="49">
        <f>SUM(D32:D33)</f>
        <v>316640000</v>
      </c>
      <c r="E34" s="49">
        <f t="shared" ref="E34:G34" si="5">SUM(E32:E33)</f>
        <v>16171746</v>
      </c>
      <c r="F34" s="49">
        <f t="shared" si="5"/>
        <v>300468254</v>
      </c>
      <c r="G34" s="49">
        <f t="shared" si="5"/>
        <v>5571205</v>
      </c>
      <c r="H34" s="55">
        <f t="shared" ref="H34" si="6">SUM(H32:H33)</f>
        <v>1284414.8700000001</v>
      </c>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1:35" s="17" customFormat="1">
      <c r="A35" s="43"/>
      <c r="B35" s="21"/>
      <c r="C35" s="44"/>
      <c r="D35" s="49"/>
      <c r="E35" s="49"/>
      <c r="F35" s="49"/>
      <c r="G35" s="49"/>
      <c r="H35" s="47"/>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s="17" customFormat="1">
      <c r="A36" s="43" t="s">
        <v>70</v>
      </c>
      <c r="B36" s="21"/>
      <c r="C36" s="44"/>
      <c r="D36" s="45"/>
      <c r="E36" s="46"/>
      <c r="F36" s="50"/>
      <c r="G36" s="50"/>
      <c r="H36" s="47"/>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s="17" customFormat="1" ht="25.8" customHeight="1">
      <c r="A37" s="43" t="s">
        <v>71</v>
      </c>
      <c r="B37" s="21" t="s">
        <v>92</v>
      </c>
      <c r="C37" s="44" t="s">
        <v>25</v>
      </c>
      <c r="D37" s="45">
        <f>'Cuadro 1'!E37</f>
        <v>296000000</v>
      </c>
      <c r="E37" s="45">
        <v>276239992.27000004</v>
      </c>
      <c r="F37" s="46">
        <f t="shared" ref="F37" si="7">D37-E37</f>
        <v>19760007.729999959</v>
      </c>
      <c r="G37" s="46">
        <v>11016856.24</v>
      </c>
      <c r="H37" s="47">
        <v>7669689.4700000007</v>
      </c>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5" s="17" customFormat="1">
      <c r="A38" s="43"/>
      <c r="B38" s="21"/>
      <c r="C38" s="44"/>
      <c r="D38" s="49">
        <f>SUM(D37:D37)</f>
        <v>296000000</v>
      </c>
      <c r="E38" s="49">
        <f t="shared" ref="E38:H38" si="8">SUM(E37:E37)</f>
        <v>276239992.27000004</v>
      </c>
      <c r="F38" s="49">
        <f t="shared" si="8"/>
        <v>19760007.729999959</v>
      </c>
      <c r="G38" s="49">
        <f t="shared" si="8"/>
        <v>11016856.24</v>
      </c>
      <c r="H38" s="55">
        <f t="shared" si="8"/>
        <v>7669689.4700000007</v>
      </c>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row r="39" spans="1:35" s="17" customFormat="1">
      <c r="A39" s="53"/>
      <c r="B39" s="21"/>
      <c r="C39" s="44"/>
      <c r="D39" s="45"/>
      <c r="E39" s="46"/>
      <c r="F39" s="46"/>
      <c r="G39" s="46"/>
      <c r="H39" s="47"/>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row>
    <row r="40" spans="1:35" s="17" customFormat="1">
      <c r="A40" s="51" t="s">
        <v>73</v>
      </c>
      <c r="B40" s="21"/>
      <c r="C40" s="44"/>
      <c r="D40" s="45"/>
      <c r="E40" s="46"/>
      <c r="F40" s="46"/>
      <c r="G40" s="46"/>
      <c r="H40" s="47"/>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1:35" s="17" customFormat="1" ht="16.8" customHeight="1">
      <c r="A41" s="43" t="s">
        <v>74</v>
      </c>
      <c r="B41" s="258" t="s">
        <v>133</v>
      </c>
      <c r="C41" s="16" t="s">
        <v>52</v>
      </c>
      <c r="D41" s="45">
        <f>'Cuadro 1'!E41</f>
        <v>173655375.15868244</v>
      </c>
      <c r="E41" s="45">
        <f>6245739982/'Cuadro 4'!P63</f>
        <v>41730072.706621237</v>
      </c>
      <c r="F41" s="46">
        <f t="shared" ref="F41" si="9">D41-E41</f>
        <v>131925302.45206121</v>
      </c>
      <c r="G41" s="46">
        <v>0</v>
      </c>
      <c r="H41" s="47">
        <v>0</v>
      </c>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row r="42" spans="1:35" s="17" customFormat="1">
      <c r="A42" s="43"/>
      <c r="B42" s="54"/>
      <c r="C42" s="44"/>
      <c r="D42" s="49">
        <f t="shared" ref="D42:H42" si="10">SUM(D41:D41)</f>
        <v>173655375.15868244</v>
      </c>
      <c r="E42" s="49">
        <f t="shared" si="10"/>
        <v>41730072.706621237</v>
      </c>
      <c r="F42" s="49">
        <f t="shared" si="10"/>
        <v>131925302.45206121</v>
      </c>
      <c r="G42" s="49">
        <f t="shared" si="10"/>
        <v>0</v>
      </c>
      <c r="H42" s="55">
        <f t="shared" si="10"/>
        <v>0</v>
      </c>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row>
    <row r="43" spans="1:35" s="17" customFormat="1">
      <c r="A43" s="43"/>
      <c r="B43" s="201"/>
      <c r="C43" s="44"/>
      <c r="D43" s="45"/>
      <c r="E43" s="49"/>
      <c r="F43" s="49"/>
      <c r="G43" s="49"/>
      <c r="H43" s="47"/>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row>
    <row r="44" spans="1:35" s="17" customFormat="1" ht="13.2" thickBot="1">
      <c r="A44" s="56" t="s">
        <v>75</v>
      </c>
      <c r="B44" s="57"/>
      <c r="C44" s="58"/>
      <c r="D44" s="59">
        <f>D18+D29+D34+D38+D42</f>
        <v>3717457575.4486823</v>
      </c>
      <c r="E44" s="59">
        <f t="shared" ref="E44:G44" si="11">E18+E29+E34+E38+E42</f>
        <v>1379375055.5066211</v>
      </c>
      <c r="F44" s="59">
        <f t="shared" si="11"/>
        <v>2338082519.9420609</v>
      </c>
      <c r="G44" s="59">
        <f t="shared" si="11"/>
        <v>64823625.175000004</v>
      </c>
      <c r="H44" s="60">
        <f>H18+H29+H34+H38+H42</f>
        <v>68174818.840000004</v>
      </c>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row>
    <row r="45" spans="1:35" s="17" customFormat="1">
      <c r="A45" s="61"/>
      <c r="B45" s="62"/>
      <c r="D45" s="63"/>
      <c r="E45" s="63"/>
      <c r="F45" s="63"/>
      <c r="G45" s="63"/>
      <c r="H45" s="63"/>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s="17" customFormat="1">
      <c r="A46" s="257" t="s">
        <v>162</v>
      </c>
      <c r="B46" s="48"/>
      <c r="C46" s="48"/>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s="17" customFormat="1">
      <c r="D47" s="6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s="17" customFormat="1" ht="21.6" customHeight="1">
      <c r="A48" s="65" t="s">
        <v>93</v>
      </c>
      <c r="B48" s="65"/>
      <c r="C48" s="66"/>
      <c r="D48" s="66"/>
      <c r="E48" s="66"/>
      <c r="F48" s="91"/>
      <c r="G48" s="66"/>
      <c r="H48" s="66"/>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s="17" customFormat="1" ht="21.6" customHeight="1">
      <c r="A49" s="22" t="s">
        <v>141</v>
      </c>
      <c r="B49" s="211"/>
      <c r="C49" s="66"/>
      <c r="D49" s="66"/>
      <c r="E49" s="66"/>
      <c r="F49" s="66"/>
      <c r="G49" s="66"/>
      <c r="H49" s="216"/>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s="17" customFormat="1" ht="21.6" customHeight="1">
      <c r="A50" s="22" t="s">
        <v>134</v>
      </c>
      <c r="B50" s="21"/>
      <c r="C50" s="21"/>
      <c r="D50" s="21"/>
      <c r="E50" s="21"/>
      <c r="F50" s="21"/>
      <c r="G50" s="21"/>
      <c r="H50" s="21"/>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s="17" customFormat="1" ht="21.6" customHeight="1">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s="17" customFormat="1" ht="17.399999999999999" customHeight="1">
      <c r="A52" s="265" t="s">
        <v>167</v>
      </c>
      <c r="B52" s="68"/>
      <c r="C52" s="66"/>
      <c r="D52" s="66"/>
      <c r="E52" s="66"/>
      <c r="F52" s="66"/>
      <c r="G52" s="66"/>
      <c r="H52" s="66"/>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s="4" customFormat="1" ht="17.399999999999999" customHeight="1">
      <c r="A53" s="254" t="s">
        <v>152</v>
      </c>
      <c r="B53" s="17"/>
      <c r="C53" s="17"/>
      <c r="D53" s="17"/>
      <c r="E53" s="17"/>
      <c r="F53" s="17"/>
      <c r="G53" s="17"/>
      <c r="H53" s="17"/>
    </row>
    <row r="54" spans="1:35" s="17" customFormat="1" ht="31.2" customHeight="1">
      <c r="A54" s="254"/>
      <c r="B54" s="2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s="17" customFormat="1">
      <c r="A55" s="69"/>
      <c r="B55" s="69"/>
      <c r="C55" s="31"/>
      <c r="D55" s="31"/>
      <c r="E55" s="31"/>
      <c r="F55" s="31"/>
      <c r="G55" s="31"/>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sheetData>
  <sheetProtection algorithmName="SHA-512" hashValue="hEp0OITK/N3CciqXbQjLB8MH3it++6qpP79HCDukfN9qOmYdq2T2sUj02a5VxyAdK46eUCtTbR7JjQqPsHcjIw==" saltValue="dD43uwX4jzlWuzfEF0UxRg==" spinCount="100000" sheet="1" objects="1" scenarios="1"/>
  <mergeCells count="13">
    <mergeCell ref="C21:C22"/>
    <mergeCell ref="A5:H5"/>
    <mergeCell ref="A4:H4"/>
    <mergeCell ref="A3:H3"/>
    <mergeCell ref="A2:H2"/>
    <mergeCell ref="A6:H6"/>
    <mergeCell ref="A7:A8"/>
    <mergeCell ref="B7:B8"/>
    <mergeCell ref="C7:C8"/>
    <mergeCell ref="D7:D8"/>
    <mergeCell ref="E7:E8"/>
    <mergeCell ref="G7:H7"/>
    <mergeCell ref="F7:F8"/>
  </mergeCells>
  <printOptions horizontalCentered="1" verticalCentered="1"/>
  <pageMargins left="0.15748031496062992" right="0.15748031496062992" top="0.15748031496062992" bottom="0.39370078740157483" header="0" footer="0.39370078740157483"/>
  <pageSetup scale="41" orientation="landscape" r:id="rId1"/>
  <headerFooter alignWithMargins="0"/>
  <ignoredErrors>
    <ignoredError sqref="A8:C8 A7 C36 C18:C20 C12:D13 C38:C43 D36 C24:D24 C29 D26:D27 C10:D10 C34 C30:D31 D32 D11 D19:D20 C44 D16 C21:C23 D21:D23 D37:D43 D15 D14 D25" unlockedFormula="1"/>
    <ignoredError sqref="A37" numberStoredAsText="1"/>
    <ignoredError sqref="H30:H31 H19:H20 H39:H40 H35:H36 H4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55"/>
  <sheetViews>
    <sheetView showGridLines="0" zoomScale="90" zoomScaleNormal="90" workbookViewId="0">
      <pane ySplit="8" topLeftCell="A9" activePane="bottomLeft" state="frozen"/>
      <selection activeCell="A8" sqref="A8"/>
      <selection pane="bottomLeft" activeCell="B16" sqref="B16"/>
    </sheetView>
  </sheetViews>
  <sheetFormatPr baseColWidth="10" defaultColWidth="11" defaultRowHeight="12.6"/>
  <cols>
    <col min="1" max="1" width="39.44140625" style="94" customWidth="1"/>
    <col min="2" max="2" width="60" style="94" customWidth="1"/>
    <col min="3" max="3" width="16.6640625" style="28" customWidth="1"/>
    <col min="4" max="4" width="32" style="28" customWidth="1"/>
    <col min="5" max="5" width="23.109375" style="28" customWidth="1"/>
    <col min="6" max="6" width="24.6640625" style="95" customWidth="1"/>
    <col min="7" max="7" width="21.33203125" style="28" bestFit="1" customWidth="1"/>
    <col min="8" max="8" width="27.33203125" style="28" customWidth="1"/>
    <col min="9" max="9" width="23.44140625" style="28" customWidth="1"/>
    <col min="10" max="10" width="19.77734375" style="28" customWidth="1"/>
    <col min="11" max="11" width="20.33203125" style="28" bestFit="1" customWidth="1"/>
    <col min="12" max="16384" width="11" style="28"/>
  </cols>
  <sheetData>
    <row r="2" spans="1:11">
      <c r="A2" s="285" t="s">
        <v>94</v>
      </c>
      <c r="B2" s="285"/>
      <c r="C2" s="285"/>
      <c r="D2" s="285"/>
      <c r="E2" s="285"/>
      <c r="F2" s="285"/>
      <c r="G2" s="285"/>
      <c r="H2" s="285"/>
      <c r="I2" s="285"/>
      <c r="J2" s="285"/>
      <c r="K2" s="285"/>
    </row>
    <row r="3" spans="1:11">
      <c r="A3" s="285" t="s">
        <v>5</v>
      </c>
      <c r="B3" s="285"/>
      <c r="C3" s="285"/>
      <c r="D3" s="285"/>
      <c r="E3" s="285"/>
      <c r="F3" s="285"/>
      <c r="G3" s="285"/>
      <c r="H3" s="285"/>
      <c r="I3" s="285"/>
      <c r="J3" s="285"/>
      <c r="K3" s="285"/>
    </row>
    <row r="4" spans="1:11" ht="21" customHeight="1">
      <c r="A4" s="285" t="s">
        <v>9</v>
      </c>
      <c r="B4" s="285"/>
      <c r="C4" s="285"/>
      <c r="D4" s="285"/>
      <c r="E4" s="285"/>
      <c r="F4" s="285"/>
      <c r="G4" s="285"/>
      <c r="H4" s="285"/>
      <c r="I4" s="285"/>
      <c r="J4" s="285"/>
      <c r="K4" s="285"/>
    </row>
    <row r="5" spans="1:11" ht="12" customHeight="1">
      <c r="A5" s="286" t="str">
        <f>'Cuadro 1'!A5:L5</f>
        <v>Al 31/3/2025</v>
      </c>
      <c r="B5" s="285"/>
      <c r="C5" s="285"/>
      <c r="D5" s="285"/>
      <c r="E5" s="285"/>
      <c r="F5" s="285"/>
      <c r="G5" s="285"/>
      <c r="H5" s="285"/>
      <c r="I5" s="285"/>
      <c r="J5" s="285"/>
      <c r="K5" s="285"/>
    </row>
    <row r="6" spans="1:11" ht="12" customHeight="1" thickBot="1">
      <c r="A6" s="71"/>
      <c r="B6" s="72"/>
      <c r="C6" s="72"/>
      <c r="D6" s="72"/>
      <c r="E6" s="72"/>
      <c r="F6" s="73"/>
      <c r="G6" s="72"/>
      <c r="H6" s="72"/>
      <c r="I6" s="70"/>
      <c r="J6" s="70"/>
      <c r="K6" s="70"/>
    </row>
    <row r="7" spans="1:11" s="74" customFormat="1" ht="12.75" customHeight="1" thickBot="1">
      <c r="A7" s="281" t="s">
        <v>10</v>
      </c>
      <c r="B7" s="287" t="s">
        <v>11</v>
      </c>
      <c r="C7" s="287" t="s">
        <v>78</v>
      </c>
      <c r="D7" s="287" t="s">
        <v>14</v>
      </c>
      <c r="E7" s="289" t="s">
        <v>95</v>
      </c>
      <c r="F7" s="290"/>
      <c r="G7" s="290"/>
      <c r="H7" s="290"/>
      <c r="I7" s="289" t="s">
        <v>96</v>
      </c>
      <c r="J7" s="290"/>
      <c r="K7" s="291"/>
    </row>
    <row r="8" spans="1:11" s="74" customFormat="1" ht="83.25" customHeight="1" thickBot="1">
      <c r="A8" s="282"/>
      <c r="B8" s="288"/>
      <c r="C8" s="288"/>
      <c r="D8" s="288"/>
      <c r="E8" s="35" t="s">
        <v>97</v>
      </c>
      <c r="F8" s="35" t="s">
        <v>98</v>
      </c>
      <c r="G8" s="35" t="s">
        <v>99</v>
      </c>
      <c r="H8" s="35" t="s">
        <v>100</v>
      </c>
      <c r="I8" s="35" t="s">
        <v>101</v>
      </c>
      <c r="J8" s="35" t="s">
        <v>102</v>
      </c>
      <c r="K8" s="35" t="s">
        <v>103</v>
      </c>
    </row>
    <row r="9" spans="1:11" s="31" customFormat="1">
      <c r="A9" s="37"/>
      <c r="B9" s="38"/>
      <c r="C9" s="39"/>
      <c r="D9" s="39"/>
      <c r="E9" s="39"/>
      <c r="F9" s="75"/>
      <c r="G9" s="38"/>
      <c r="H9" s="38"/>
      <c r="I9" s="76"/>
      <c r="J9" s="76"/>
      <c r="K9" s="77"/>
    </row>
    <row r="10" spans="1:11" s="31" customFormat="1" ht="16.5" customHeight="1">
      <c r="A10" s="78" t="s">
        <v>22</v>
      </c>
      <c r="B10" s="197"/>
      <c r="C10" s="199"/>
      <c r="D10" s="199"/>
      <c r="E10" s="199"/>
      <c r="F10" s="202"/>
      <c r="G10" s="203"/>
      <c r="H10" s="79"/>
      <c r="I10" s="79"/>
      <c r="J10" s="79"/>
      <c r="K10" s="80"/>
    </row>
    <row r="11" spans="1:11" s="17" customFormat="1" ht="25.8" customHeight="1">
      <c r="A11" s="61" t="s">
        <v>84</v>
      </c>
      <c r="B11" s="21" t="s">
        <v>85</v>
      </c>
      <c r="C11" s="44" t="s">
        <v>26</v>
      </c>
      <c r="D11" s="45">
        <f>'Cuadro 1'!E11</f>
        <v>90055000</v>
      </c>
      <c r="E11" s="45">
        <v>2673000</v>
      </c>
      <c r="F11" s="45">
        <v>2673000</v>
      </c>
      <c r="G11" s="45">
        <v>0</v>
      </c>
      <c r="H11" s="45">
        <f>F11-G11</f>
        <v>2673000</v>
      </c>
      <c r="I11" s="45" t="s">
        <v>27</v>
      </c>
      <c r="J11" s="45" t="s">
        <v>27</v>
      </c>
      <c r="K11" s="82" t="s">
        <v>27</v>
      </c>
    </row>
    <row r="12" spans="1:11" s="17" customFormat="1" ht="28.2" customHeight="1">
      <c r="A12" s="118">
        <v>2129</v>
      </c>
      <c r="B12" s="21" t="s">
        <v>104</v>
      </c>
      <c r="C12" s="44" t="s">
        <v>87</v>
      </c>
      <c r="D12" s="45">
        <f>'Cuadro 1'!E12</f>
        <v>130000000</v>
      </c>
      <c r="E12" s="45">
        <v>30196728</v>
      </c>
      <c r="F12" s="45">
        <v>46931371.734029189</v>
      </c>
      <c r="G12" s="45">
        <v>20997188.482387513</v>
      </c>
      <c r="H12" s="45">
        <f t="shared" ref="H12:H16" si="0">F12-G12</f>
        <v>25934183.251641676</v>
      </c>
      <c r="I12" s="45">
        <f>1700000*'Cuadro 4'!P64</f>
        <v>1837360</v>
      </c>
      <c r="J12" s="45">
        <f>1700000*'Cuadro 4'!P64</f>
        <v>1837360</v>
      </c>
      <c r="K12" s="82">
        <f>I12-J12</f>
        <v>0</v>
      </c>
    </row>
    <row r="13" spans="1:11" s="17" customFormat="1" ht="37.799999999999997">
      <c r="A13" s="118">
        <v>2164</v>
      </c>
      <c r="B13" s="21" t="s">
        <v>30</v>
      </c>
      <c r="C13" s="44" t="s">
        <v>87</v>
      </c>
      <c r="D13" s="45">
        <f>'Cuadro 1'!E13</f>
        <v>154562390.28999999</v>
      </c>
      <c r="E13" s="45">
        <v>31304243.059999999</v>
      </c>
      <c r="F13" s="81">
        <v>29441864</v>
      </c>
      <c r="G13" s="45">
        <v>5696533.5899999999</v>
      </c>
      <c r="H13" s="45">
        <f t="shared" si="0"/>
        <v>23745330.41</v>
      </c>
      <c r="I13" s="45" t="s">
        <v>27</v>
      </c>
      <c r="J13" s="45" t="s">
        <v>27</v>
      </c>
      <c r="K13" s="82" t="s">
        <v>105</v>
      </c>
    </row>
    <row r="14" spans="1:11" s="48" customFormat="1" ht="28.2" customHeight="1">
      <c r="A14" s="118" t="s">
        <v>31</v>
      </c>
      <c r="B14" s="21" t="s">
        <v>165</v>
      </c>
      <c r="C14" s="44" t="s">
        <v>87</v>
      </c>
      <c r="D14" s="45">
        <f>'Cuadro 1'!E14</f>
        <v>111128810</v>
      </c>
      <c r="E14" s="45">
        <v>28734720</v>
      </c>
      <c r="F14" s="81">
        <v>35574468</v>
      </c>
      <c r="G14" s="45">
        <v>4051549.7399999998</v>
      </c>
      <c r="H14" s="45">
        <f t="shared" si="0"/>
        <v>31522918.260000002</v>
      </c>
      <c r="I14" s="45" t="s">
        <v>27</v>
      </c>
      <c r="J14" s="45" t="s">
        <v>27</v>
      </c>
      <c r="K14" s="82" t="s">
        <v>27</v>
      </c>
    </row>
    <row r="15" spans="1:11" s="48" customFormat="1" ht="27">
      <c r="A15" s="122">
        <v>2198</v>
      </c>
      <c r="B15" s="21" t="s">
        <v>143</v>
      </c>
      <c r="C15" s="204" t="s">
        <v>88</v>
      </c>
      <c r="D15" s="45">
        <f>'Cuadro 1'!E15</f>
        <v>55080000</v>
      </c>
      <c r="E15" s="45">
        <v>1610800</v>
      </c>
      <c r="F15" s="81">
        <v>14342126.25</v>
      </c>
      <c r="G15" s="45">
        <v>1687916.22</v>
      </c>
      <c r="H15" s="45">
        <f t="shared" si="0"/>
        <v>12654210.029999999</v>
      </c>
      <c r="I15" s="45" t="s">
        <v>27</v>
      </c>
      <c r="J15" s="45" t="s">
        <v>27</v>
      </c>
      <c r="K15" s="82" t="s">
        <v>27</v>
      </c>
    </row>
    <row r="16" spans="1:11" s="48" customFormat="1" ht="40.799999999999997" customHeight="1">
      <c r="A16" s="122">
        <v>2220</v>
      </c>
      <c r="B16" s="21" t="s">
        <v>36</v>
      </c>
      <c r="C16" s="204" t="s">
        <v>37</v>
      </c>
      <c r="D16" s="45">
        <v>425000000</v>
      </c>
      <c r="E16" s="45">
        <v>32778600</v>
      </c>
      <c r="F16" s="45">
        <v>248842394.8024213</v>
      </c>
      <c r="G16" s="45">
        <v>12781961.460000001</v>
      </c>
      <c r="H16" s="45">
        <f t="shared" si="0"/>
        <v>236060433.34242129</v>
      </c>
      <c r="I16" s="45" t="s">
        <v>27</v>
      </c>
      <c r="J16" s="45" t="s">
        <v>27</v>
      </c>
      <c r="K16" s="82" t="s">
        <v>27</v>
      </c>
    </row>
    <row r="17" spans="1:11" s="48" customFormat="1" ht="31.8" customHeight="1">
      <c r="A17" s="61">
        <v>2317</v>
      </c>
      <c r="B17" s="21" t="s">
        <v>38</v>
      </c>
      <c r="C17" s="204" t="s">
        <v>106</v>
      </c>
      <c r="D17" s="45">
        <v>700000000</v>
      </c>
      <c r="E17" s="45" t="s">
        <v>27</v>
      </c>
      <c r="F17" s="45" t="s">
        <v>27</v>
      </c>
      <c r="G17" s="45" t="s">
        <v>27</v>
      </c>
      <c r="H17" s="45" t="s">
        <v>27</v>
      </c>
      <c r="I17" s="45" t="s">
        <v>27</v>
      </c>
      <c r="J17" s="45" t="s">
        <v>27</v>
      </c>
      <c r="K17" s="82" t="s">
        <v>27</v>
      </c>
    </row>
    <row r="18" spans="1:11" s="48" customFormat="1">
      <c r="A18" s="83"/>
      <c r="B18" s="21"/>
      <c r="C18" s="200"/>
      <c r="D18" s="49">
        <f t="shared" ref="D18:K18" si="1">SUM(D11:D17)</f>
        <v>1665826200.29</v>
      </c>
      <c r="E18" s="49">
        <f t="shared" si="1"/>
        <v>127298091.06</v>
      </c>
      <c r="F18" s="49">
        <f t="shared" si="1"/>
        <v>377805224.78645051</v>
      </c>
      <c r="G18" s="49">
        <f t="shared" si="1"/>
        <v>45215149.492387511</v>
      </c>
      <c r="H18" s="49">
        <f t="shared" si="1"/>
        <v>332590075.29406297</v>
      </c>
      <c r="I18" s="49">
        <f t="shared" si="1"/>
        <v>1837360</v>
      </c>
      <c r="J18" s="49">
        <f t="shared" si="1"/>
        <v>1837360</v>
      </c>
      <c r="K18" s="55">
        <f t="shared" si="1"/>
        <v>0</v>
      </c>
    </row>
    <row r="19" spans="1:11" s="48" customFormat="1">
      <c r="A19" s="61"/>
      <c r="B19" s="21"/>
      <c r="C19" s="16"/>
      <c r="D19" s="45"/>
      <c r="E19" s="49"/>
      <c r="F19" s="49"/>
      <c r="G19" s="49"/>
      <c r="H19" s="49"/>
      <c r="I19" s="49"/>
      <c r="J19" s="49"/>
      <c r="K19" s="55"/>
    </row>
    <row r="20" spans="1:11" s="17" customFormat="1">
      <c r="A20" s="61" t="s">
        <v>40</v>
      </c>
      <c r="B20" s="21"/>
      <c r="C20" s="16"/>
      <c r="D20" s="45"/>
      <c r="E20" s="45"/>
      <c r="F20" s="45"/>
      <c r="G20" s="45"/>
      <c r="H20" s="45"/>
      <c r="I20" s="45"/>
      <c r="J20" s="84"/>
      <c r="K20" s="82"/>
    </row>
    <row r="21" spans="1:11" s="17" customFormat="1" ht="17.399999999999999" customHeight="1">
      <c r="A21" s="43" t="s">
        <v>41</v>
      </c>
      <c r="B21" s="21" t="s">
        <v>42</v>
      </c>
      <c r="C21" s="44" t="s">
        <v>43</v>
      </c>
      <c r="D21" s="45">
        <f>'Cuadro 1'!E21</f>
        <v>400000000</v>
      </c>
      <c r="E21" s="45" t="s">
        <v>27</v>
      </c>
      <c r="F21" s="45" t="s">
        <v>27</v>
      </c>
      <c r="G21" s="45" t="s">
        <v>27</v>
      </c>
      <c r="H21" s="45" t="s">
        <v>27</v>
      </c>
      <c r="I21" s="45" t="s">
        <v>27</v>
      </c>
      <c r="J21" s="45" t="s">
        <v>27</v>
      </c>
      <c r="K21" s="82" t="s">
        <v>27</v>
      </c>
    </row>
    <row r="22" spans="1:11" s="17" customFormat="1" ht="17.399999999999999" customHeight="1">
      <c r="A22" s="52" t="s">
        <v>44</v>
      </c>
      <c r="B22" s="21" t="s">
        <v>42</v>
      </c>
      <c r="C22" s="44"/>
      <c r="D22" s="45">
        <f>'Cuadro 1'!E22</f>
        <v>50000000</v>
      </c>
      <c r="E22" s="45" t="s">
        <v>27</v>
      </c>
      <c r="F22" s="45" t="s">
        <v>27</v>
      </c>
      <c r="G22" s="45" t="s">
        <v>27</v>
      </c>
      <c r="H22" s="45" t="s">
        <v>27</v>
      </c>
      <c r="I22" s="45" t="s">
        <v>27</v>
      </c>
      <c r="J22" s="45" t="s">
        <v>27</v>
      </c>
      <c r="K22" s="82" t="s">
        <v>27</v>
      </c>
    </row>
    <row r="23" spans="1:11" s="17" customFormat="1" ht="17.399999999999999" customHeight="1">
      <c r="A23" s="52" t="s">
        <v>45</v>
      </c>
      <c r="B23" s="21" t="s">
        <v>107</v>
      </c>
      <c r="C23" s="44" t="s">
        <v>47</v>
      </c>
      <c r="D23" s="45">
        <f>'Cuadro 1'!E23</f>
        <v>100000000</v>
      </c>
      <c r="E23" s="45" t="s">
        <v>27</v>
      </c>
      <c r="F23" s="45">
        <v>13552745.289999999</v>
      </c>
      <c r="G23" s="45">
        <v>13403061.920000002</v>
      </c>
      <c r="H23" s="45">
        <f t="shared" ref="H23:H26" si="2">F23-G23</f>
        <v>149683.36999999732</v>
      </c>
      <c r="I23" s="45" t="s">
        <v>27</v>
      </c>
      <c r="J23" s="45" t="s">
        <v>27</v>
      </c>
      <c r="K23" s="82" t="s">
        <v>27</v>
      </c>
    </row>
    <row r="24" spans="1:11" s="48" customFormat="1" ht="17.399999999999999" customHeight="1">
      <c r="A24" s="61" t="s">
        <v>48</v>
      </c>
      <c r="B24" s="21" t="s">
        <v>49</v>
      </c>
      <c r="C24" s="16" t="s">
        <v>43</v>
      </c>
      <c r="D24" s="45">
        <f>'Cuadro 1'!E24</f>
        <v>144036000</v>
      </c>
      <c r="E24" s="45">
        <v>8000000</v>
      </c>
      <c r="F24" s="81">
        <v>10627755</v>
      </c>
      <c r="G24" s="45">
        <v>8168058.8399999999</v>
      </c>
      <c r="H24" s="45">
        <f t="shared" si="2"/>
        <v>2459696.16</v>
      </c>
      <c r="I24" s="45" t="s">
        <v>27</v>
      </c>
      <c r="J24" s="45" t="s">
        <v>27</v>
      </c>
      <c r="K24" s="82" t="s">
        <v>27</v>
      </c>
    </row>
    <row r="25" spans="1:11" s="17" customFormat="1" ht="28.2" customHeight="1">
      <c r="A25" s="43" t="s">
        <v>50</v>
      </c>
      <c r="B25" s="21" t="s">
        <v>144</v>
      </c>
      <c r="C25" s="16" t="s">
        <v>52</v>
      </c>
      <c r="D25" s="45">
        <f>'Cuadro 1'!E25</f>
        <v>121300000</v>
      </c>
      <c r="E25" s="45">
        <v>91700000</v>
      </c>
      <c r="F25" s="45">
        <v>91700000</v>
      </c>
      <c r="G25" s="45">
        <v>48782516.310000002</v>
      </c>
      <c r="H25" s="45">
        <f t="shared" si="2"/>
        <v>42917483.689999998</v>
      </c>
      <c r="I25" s="45" t="s">
        <v>27</v>
      </c>
      <c r="J25" s="45" t="s">
        <v>27</v>
      </c>
      <c r="K25" s="82" t="s">
        <v>27</v>
      </c>
    </row>
    <row r="26" spans="1:11" s="17" customFormat="1" ht="28.2" customHeight="1">
      <c r="A26" s="43" t="s">
        <v>54</v>
      </c>
      <c r="B26" s="21" t="s">
        <v>55</v>
      </c>
      <c r="C26" s="16" t="s">
        <v>61</v>
      </c>
      <c r="D26" s="45">
        <f>'Cuadro 1'!E26</f>
        <v>125000000</v>
      </c>
      <c r="E26" s="45">
        <v>53000000</v>
      </c>
      <c r="F26" s="45">
        <v>53000000</v>
      </c>
      <c r="G26" s="45">
        <v>26807679.959126983</v>
      </c>
      <c r="H26" s="45">
        <f t="shared" si="2"/>
        <v>26192320.040873017</v>
      </c>
      <c r="I26" s="45" t="s">
        <v>27</v>
      </c>
      <c r="J26" s="45" t="s">
        <v>27</v>
      </c>
      <c r="K26" s="82" t="s">
        <v>27</v>
      </c>
    </row>
    <row r="27" spans="1:11" s="17" customFormat="1" ht="25.2">
      <c r="A27" s="43" t="s">
        <v>56</v>
      </c>
      <c r="B27" s="21" t="s">
        <v>57</v>
      </c>
      <c r="C27" s="16" t="s">
        <v>58</v>
      </c>
      <c r="D27" s="45">
        <f>'Cuadro 1'!E27</f>
        <v>100000000</v>
      </c>
      <c r="E27" s="45" t="s">
        <v>27</v>
      </c>
      <c r="F27" s="45" t="s">
        <v>27</v>
      </c>
      <c r="G27" s="45" t="s">
        <v>27</v>
      </c>
      <c r="H27" s="45" t="s">
        <v>27</v>
      </c>
      <c r="I27" s="45" t="s">
        <v>27</v>
      </c>
      <c r="J27" s="45" t="s">
        <v>27</v>
      </c>
      <c r="K27" s="82" t="s">
        <v>27</v>
      </c>
    </row>
    <row r="28" spans="1:11" s="17" customFormat="1" ht="28.2" customHeight="1">
      <c r="A28" s="43" t="s">
        <v>59</v>
      </c>
      <c r="B28" s="21" t="s">
        <v>60</v>
      </c>
      <c r="C28" s="16" t="s">
        <v>61</v>
      </c>
      <c r="D28" s="45">
        <v>225000000</v>
      </c>
      <c r="E28" s="45" t="s">
        <v>27</v>
      </c>
      <c r="F28" s="45" t="s">
        <v>27</v>
      </c>
      <c r="G28" s="45" t="s">
        <v>27</v>
      </c>
      <c r="H28" s="45" t="s">
        <v>27</v>
      </c>
      <c r="I28" s="45" t="s">
        <v>27</v>
      </c>
      <c r="J28" s="45" t="s">
        <v>27</v>
      </c>
      <c r="K28" s="82" t="s">
        <v>27</v>
      </c>
    </row>
    <row r="29" spans="1:11" s="17" customFormat="1" ht="16.5" customHeight="1">
      <c r="A29" s="85"/>
      <c r="B29" s="21"/>
      <c r="C29" s="16"/>
      <c r="D29" s="49">
        <f t="shared" ref="D29:K29" si="3">SUM(D21:D28)</f>
        <v>1265336000</v>
      </c>
      <c r="E29" s="49">
        <f t="shared" si="3"/>
        <v>152700000</v>
      </c>
      <c r="F29" s="49">
        <f t="shared" si="3"/>
        <v>168880500.28999999</v>
      </c>
      <c r="G29" s="49">
        <f t="shared" si="3"/>
        <v>97161317.029126987</v>
      </c>
      <c r="H29" s="49">
        <f t="shared" si="3"/>
        <v>71719183.26087302</v>
      </c>
      <c r="I29" s="49">
        <f t="shared" si="3"/>
        <v>0</v>
      </c>
      <c r="J29" s="49">
        <f t="shared" si="3"/>
        <v>0</v>
      </c>
      <c r="K29" s="55">
        <f t="shared" si="3"/>
        <v>0</v>
      </c>
    </row>
    <row r="30" spans="1:11" s="17" customFormat="1">
      <c r="A30" s="61"/>
      <c r="B30" s="21"/>
      <c r="C30" s="16"/>
      <c r="D30" s="45"/>
      <c r="E30" s="45"/>
      <c r="F30" s="45"/>
      <c r="G30" s="45"/>
      <c r="H30" s="45"/>
      <c r="I30" s="45"/>
      <c r="J30" s="45"/>
      <c r="K30" s="82"/>
    </row>
    <row r="31" spans="1:11" s="17" customFormat="1">
      <c r="A31" s="61" t="s">
        <v>62</v>
      </c>
      <c r="B31" s="21"/>
      <c r="C31" s="44"/>
      <c r="D31" s="45"/>
      <c r="E31" s="45"/>
      <c r="F31" s="45"/>
      <c r="G31" s="45"/>
      <c r="H31" s="45"/>
      <c r="I31" s="45"/>
      <c r="J31" s="45"/>
      <c r="K31" s="82"/>
    </row>
    <row r="32" spans="1:11" s="48" customFormat="1" ht="17.399999999999999" customHeight="1">
      <c r="A32" s="43" t="s">
        <v>63</v>
      </c>
      <c r="B32" s="21" t="s">
        <v>64</v>
      </c>
      <c r="C32" s="16" t="s">
        <v>90</v>
      </c>
      <c r="D32" s="45">
        <f>'Cuadro 1'!E32</f>
        <v>156640000</v>
      </c>
      <c r="E32" s="45" t="s">
        <v>27</v>
      </c>
      <c r="F32" s="45" t="s">
        <v>27</v>
      </c>
      <c r="G32" s="45" t="s">
        <v>27</v>
      </c>
      <c r="H32" s="45" t="s">
        <v>27</v>
      </c>
      <c r="I32" s="45" t="s">
        <v>27</v>
      </c>
      <c r="J32" s="45" t="s">
        <v>27</v>
      </c>
      <c r="K32" s="82" t="s">
        <v>27</v>
      </c>
    </row>
    <row r="33" spans="1:12" s="48" customFormat="1" ht="54" customHeight="1">
      <c r="A33" s="43" t="s">
        <v>67</v>
      </c>
      <c r="B33" s="21" t="s">
        <v>108</v>
      </c>
      <c r="C33" s="16" t="s">
        <v>106</v>
      </c>
      <c r="D33" s="45">
        <v>160000000</v>
      </c>
      <c r="E33" s="45" t="s">
        <v>27</v>
      </c>
      <c r="F33" s="45" t="s">
        <v>27</v>
      </c>
      <c r="G33" s="45" t="s">
        <v>27</v>
      </c>
      <c r="H33" s="81" t="s">
        <v>27</v>
      </c>
      <c r="I33" s="81" t="s">
        <v>27</v>
      </c>
      <c r="J33" s="81" t="s">
        <v>27</v>
      </c>
      <c r="K33" s="266" t="s">
        <v>27</v>
      </c>
    </row>
    <row r="34" spans="1:12" s="48" customFormat="1">
      <c r="A34" s="52"/>
      <c r="B34" s="21"/>
      <c r="C34" s="44"/>
      <c r="D34" s="49">
        <f>SUM(D32:D33)</f>
        <v>316640000</v>
      </c>
      <c r="E34" s="49">
        <f t="shared" ref="E34:K34" si="4">SUM(E32:E32)</f>
        <v>0</v>
      </c>
      <c r="F34" s="49">
        <f t="shared" si="4"/>
        <v>0</v>
      </c>
      <c r="G34" s="49">
        <f t="shared" si="4"/>
        <v>0</v>
      </c>
      <c r="H34" s="49">
        <f t="shared" si="4"/>
        <v>0</v>
      </c>
      <c r="I34" s="49">
        <f t="shared" si="4"/>
        <v>0</v>
      </c>
      <c r="J34" s="49">
        <f t="shared" si="4"/>
        <v>0</v>
      </c>
      <c r="K34" s="55">
        <f t="shared" si="4"/>
        <v>0</v>
      </c>
    </row>
    <row r="35" spans="1:12" s="48" customFormat="1">
      <c r="A35" s="61"/>
      <c r="B35" s="21"/>
      <c r="C35" s="44"/>
      <c r="D35" s="45"/>
      <c r="E35" s="49"/>
      <c r="F35" s="49"/>
      <c r="G35" s="49"/>
      <c r="H35" s="49"/>
      <c r="I35" s="49"/>
      <c r="J35" s="49"/>
      <c r="K35" s="55"/>
    </row>
    <row r="36" spans="1:12" s="48" customFormat="1">
      <c r="A36" s="61" t="s">
        <v>70</v>
      </c>
      <c r="B36" s="21"/>
      <c r="C36" s="44"/>
      <c r="D36" s="45"/>
      <c r="E36" s="49"/>
      <c r="F36" s="49"/>
      <c r="G36" s="49"/>
      <c r="H36" s="49"/>
      <c r="I36" s="49"/>
      <c r="J36" s="49"/>
      <c r="K36" s="55"/>
    </row>
    <row r="37" spans="1:12" s="17" customFormat="1" ht="25.2">
      <c r="A37" s="43" t="s">
        <v>71</v>
      </c>
      <c r="B37" s="250" t="s">
        <v>109</v>
      </c>
      <c r="C37" s="44" t="s">
        <v>25</v>
      </c>
      <c r="D37" s="45">
        <f>'Cuadro 1'!E37</f>
        <v>296000000</v>
      </c>
      <c r="E37" s="45">
        <v>89839008.060000002</v>
      </c>
      <c r="F37" s="45">
        <v>210006525.09999999</v>
      </c>
      <c r="G37" s="45">
        <v>167073911.37</v>
      </c>
      <c r="H37" s="45">
        <f t="shared" ref="H37" si="5">F37-G37</f>
        <v>42932613.729999989</v>
      </c>
      <c r="I37" s="45" t="s">
        <v>27</v>
      </c>
      <c r="J37" s="45" t="s">
        <v>27</v>
      </c>
      <c r="K37" s="82" t="s">
        <v>27</v>
      </c>
    </row>
    <row r="38" spans="1:12" s="17" customFormat="1" ht="16.5" customHeight="1">
      <c r="A38" s="85"/>
      <c r="B38" s="21"/>
      <c r="C38" s="16"/>
      <c r="D38" s="49">
        <f t="shared" ref="D38:K38" si="6">SUM(D37:D37)</f>
        <v>296000000</v>
      </c>
      <c r="E38" s="49">
        <f t="shared" si="6"/>
        <v>89839008.060000002</v>
      </c>
      <c r="F38" s="49">
        <f t="shared" si="6"/>
        <v>210006525.09999999</v>
      </c>
      <c r="G38" s="49">
        <f t="shared" si="6"/>
        <v>167073911.37</v>
      </c>
      <c r="H38" s="49">
        <f t="shared" si="6"/>
        <v>42932613.729999989</v>
      </c>
      <c r="I38" s="49">
        <f t="shared" si="6"/>
        <v>0</v>
      </c>
      <c r="J38" s="49">
        <f t="shared" si="6"/>
        <v>0</v>
      </c>
      <c r="K38" s="55">
        <f t="shared" si="6"/>
        <v>0</v>
      </c>
    </row>
    <row r="39" spans="1:12" s="17" customFormat="1">
      <c r="A39" s="43"/>
      <c r="B39" s="21"/>
      <c r="C39" s="44"/>
      <c r="D39" s="45"/>
      <c r="E39" s="45"/>
      <c r="F39" s="45"/>
      <c r="G39" s="45"/>
      <c r="H39" s="45"/>
      <c r="I39" s="45"/>
      <c r="J39" s="45"/>
      <c r="K39" s="82"/>
      <c r="L39" s="64"/>
    </row>
    <row r="40" spans="1:12" s="17" customFormat="1">
      <c r="A40" s="61" t="s">
        <v>73</v>
      </c>
      <c r="B40" s="21"/>
      <c r="C40" s="16"/>
      <c r="D40" s="45"/>
      <c r="E40" s="45"/>
      <c r="F40" s="45"/>
      <c r="G40" s="45"/>
      <c r="H40" s="45"/>
      <c r="I40" s="45"/>
      <c r="J40" s="45"/>
      <c r="K40" s="82"/>
      <c r="L40" s="64"/>
    </row>
    <row r="41" spans="1:12" s="17" customFormat="1" ht="17.399999999999999" customHeight="1">
      <c r="A41" s="61" t="s">
        <v>74</v>
      </c>
      <c r="B41" s="264" t="s">
        <v>110</v>
      </c>
      <c r="C41" s="16" t="s">
        <v>52</v>
      </c>
      <c r="D41" s="45">
        <f>'Cuadro 1'!E41</f>
        <v>173655375.15868244</v>
      </c>
      <c r="E41" s="45">
        <v>134325323.47975999</v>
      </c>
      <c r="F41" s="45">
        <v>134325323.47999999</v>
      </c>
      <c r="G41" s="45">
        <v>59970638.719999999</v>
      </c>
      <c r="H41" s="45">
        <f t="shared" ref="H41" si="7">F41-G41</f>
        <v>74354684.75999999</v>
      </c>
      <c r="I41" s="45" t="s">
        <v>27</v>
      </c>
      <c r="J41" s="45" t="s">
        <v>27</v>
      </c>
      <c r="K41" s="82" t="s">
        <v>27</v>
      </c>
    </row>
    <row r="42" spans="1:12" s="17" customFormat="1">
      <c r="A42" s="61"/>
      <c r="B42" s="201"/>
      <c r="C42" s="16"/>
      <c r="D42" s="49">
        <f t="shared" ref="D42:K42" si="8">SUM(D41:D41)</f>
        <v>173655375.15868244</v>
      </c>
      <c r="E42" s="49">
        <f t="shared" si="8"/>
        <v>134325323.47975999</v>
      </c>
      <c r="F42" s="49">
        <f t="shared" si="8"/>
        <v>134325323.47999999</v>
      </c>
      <c r="G42" s="49">
        <f t="shared" si="8"/>
        <v>59970638.719999999</v>
      </c>
      <c r="H42" s="49">
        <f t="shared" si="8"/>
        <v>74354684.75999999</v>
      </c>
      <c r="I42" s="49">
        <f t="shared" si="8"/>
        <v>0</v>
      </c>
      <c r="J42" s="49">
        <f t="shared" si="8"/>
        <v>0</v>
      </c>
      <c r="K42" s="55">
        <f t="shared" si="8"/>
        <v>0</v>
      </c>
    </row>
    <row r="43" spans="1:12" s="17" customFormat="1">
      <c r="A43" s="61"/>
      <c r="B43" s="201"/>
      <c r="C43" s="16"/>
      <c r="D43" s="49"/>
      <c r="E43" s="49"/>
      <c r="F43" s="49"/>
      <c r="G43" s="49"/>
      <c r="H43" s="49"/>
      <c r="I43" s="49"/>
      <c r="J43" s="49"/>
      <c r="K43" s="55"/>
    </row>
    <row r="44" spans="1:12" s="48" customFormat="1" ht="13.2" thickBot="1">
      <c r="A44" s="86" t="s">
        <v>75</v>
      </c>
      <c r="B44" s="87"/>
      <c r="C44" s="88"/>
      <c r="D44" s="59">
        <f t="shared" ref="D44:K44" si="9">D18+D29+D34+D38+D42</f>
        <v>3717457575.4486823</v>
      </c>
      <c r="E44" s="59">
        <f t="shared" si="9"/>
        <v>504162422.59976</v>
      </c>
      <c r="F44" s="59">
        <f t="shared" si="9"/>
        <v>891017573.65645051</v>
      </c>
      <c r="G44" s="59">
        <f t="shared" si="9"/>
        <v>369421016.61151457</v>
      </c>
      <c r="H44" s="59">
        <f t="shared" si="9"/>
        <v>521596557.04493594</v>
      </c>
      <c r="I44" s="59">
        <f t="shared" si="9"/>
        <v>1837360</v>
      </c>
      <c r="J44" s="59">
        <f t="shared" si="9"/>
        <v>1837360</v>
      </c>
      <c r="K44" s="60">
        <f t="shared" si="9"/>
        <v>0</v>
      </c>
    </row>
    <row r="45" spans="1:12" s="17" customFormat="1">
      <c r="A45" s="48"/>
      <c r="B45" s="48"/>
      <c r="C45" s="48"/>
      <c r="E45" s="49"/>
      <c r="F45" s="49"/>
      <c r="G45" s="49"/>
      <c r="H45" s="49"/>
      <c r="I45" s="49"/>
      <c r="J45" s="49"/>
      <c r="K45" s="49"/>
    </row>
    <row r="46" spans="1:12" s="17" customFormat="1" ht="15" customHeight="1">
      <c r="A46" s="259" t="s">
        <v>162</v>
      </c>
      <c r="B46" s="225"/>
      <c r="C46" s="67"/>
      <c r="D46" s="66"/>
      <c r="E46" s="45"/>
      <c r="F46" s="67"/>
      <c r="G46" s="220"/>
      <c r="H46" s="67"/>
      <c r="I46" s="68"/>
      <c r="J46" s="68"/>
      <c r="K46" s="24"/>
    </row>
    <row r="47" spans="1:12" s="17" customFormat="1" ht="12.75" customHeight="1">
      <c r="A47" s="66"/>
      <c r="B47" s="66"/>
      <c r="C47" s="66"/>
      <c r="D47" s="66"/>
      <c r="E47" s="66"/>
      <c r="F47" s="221"/>
      <c r="G47" s="222"/>
      <c r="H47" s="67"/>
      <c r="I47" s="68"/>
      <c r="J47" s="68"/>
      <c r="K47" s="24"/>
    </row>
    <row r="48" spans="1:12" s="90" customFormat="1" ht="33.6" customHeight="1">
      <c r="A48" s="65" t="s">
        <v>93</v>
      </c>
      <c r="B48" s="89"/>
      <c r="E48" s="66"/>
      <c r="F48" s="91"/>
      <c r="G48" s="91"/>
      <c r="H48" s="66"/>
      <c r="I48" s="68"/>
      <c r="J48" s="68"/>
      <c r="K48" s="68"/>
    </row>
    <row r="49" spans="1:12" s="90" customFormat="1" ht="16.2" customHeight="1">
      <c r="A49" s="267" t="s">
        <v>142</v>
      </c>
      <c r="B49" s="250"/>
      <c r="C49" s="250"/>
      <c r="D49" s="250"/>
      <c r="E49" s="250"/>
      <c r="F49" s="250"/>
      <c r="G49" s="250"/>
      <c r="H49" s="250"/>
    </row>
    <row r="50" spans="1:12" s="90" customFormat="1" ht="16.2" customHeight="1">
      <c r="A50" s="268" t="s">
        <v>135</v>
      </c>
      <c r="B50" s="251"/>
      <c r="C50" s="251"/>
      <c r="D50" s="251"/>
      <c r="E50" s="251"/>
      <c r="F50" s="251"/>
      <c r="G50" s="251"/>
      <c r="H50" s="251"/>
      <c r="I50" s="250"/>
      <c r="J50" s="250"/>
      <c r="K50" s="188"/>
      <c r="L50" s="189"/>
    </row>
    <row r="51" spans="1:12" s="92" customFormat="1" ht="16.2" customHeight="1">
      <c r="A51" s="67" t="s">
        <v>161</v>
      </c>
      <c r="B51" s="218"/>
      <c r="C51" s="219"/>
      <c r="D51" s="219"/>
      <c r="E51" s="219"/>
      <c r="F51" s="93"/>
      <c r="I51" s="251"/>
      <c r="J51" s="251"/>
      <c r="K51" s="189"/>
      <c r="L51" s="189"/>
    </row>
    <row r="52" spans="1:12" s="90" customFormat="1" ht="16.2" customHeight="1">
      <c r="A52" s="22" t="s">
        <v>130</v>
      </c>
      <c r="B52" s="223"/>
      <c r="C52" s="224"/>
      <c r="D52" s="224"/>
      <c r="E52" s="224"/>
      <c r="G52" s="224"/>
      <c r="H52" s="224"/>
      <c r="I52" s="92"/>
      <c r="J52" s="92"/>
      <c r="K52" s="92"/>
      <c r="L52" s="92"/>
    </row>
    <row r="53" spans="1:12" ht="19.2" customHeight="1">
      <c r="I53" s="224"/>
      <c r="J53" s="224"/>
    </row>
    <row r="54" spans="1:12">
      <c r="A54" s="265" t="s">
        <v>167</v>
      </c>
    </row>
    <row r="55" spans="1:12">
      <c r="A55" s="254" t="s">
        <v>148</v>
      </c>
    </row>
  </sheetData>
  <sheetProtection algorithmName="SHA-512" hashValue="/ivesH7E0zredisaWzv0wCBmVVW8Bf2FNg3/xVkYMAyNqrSf2hME5G1R2uWPqOh31MKNtxuekgJAc3WvsDWqLg==" saltValue="1xa0C2nrnEl2SBJLd/DcpQ==" spinCount="100000" sheet="1" objects="1" scenarios="1"/>
  <mergeCells count="10">
    <mergeCell ref="A2:K2"/>
    <mergeCell ref="A3:K3"/>
    <mergeCell ref="A4:K4"/>
    <mergeCell ref="A5:K5"/>
    <mergeCell ref="A7:A8"/>
    <mergeCell ref="B7:B8"/>
    <mergeCell ref="C7:C8"/>
    <mergeCell ref="D7:D8"/>
    <mergeCell ref="E7:H7"/>
    <mergeCell ref="I7:K7"/>
  </mergeCells>
  <pageMargins left="0.7" right="0.7" top="0.75" bottom="0.75" header="0.3" footer="0.3"/>
  <pageSetup scale="31" orientation="portrait" r:id="rId1"/>
  <ignoredErrors>
    <ignoredError sqref="D35:D36 D30:D31 D19:D20 D21:D27 D11 D37:D42 D32 D12:D1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dimension ref="A2:CD79"/>
  <sheetViews>
    <sheetView showGridLines="0" zoomScale="90" zoomScaleNormal="90" zoomScaleSheetLayoutView="100" workbookViewId="0">
      <selection activeCell="B37" sqref="B37"/>
    </sheetView>
  </sheetViews>
  <sheetFormatPr baseColWidth="10" defaultColWidth="11" defaultRowHeight="12.6"/>
  <cols>
    <col min="1" max="1" width="39.44140625" style="158" customWidth="1"/>
    <col min="2" max="2" width="60" style="158" customWidth="1"/>
    <col min="3" max="3" width="16.6640625" style="95" customWidth="1"/>
    <col min="4" max="4" width="32.109375" style="95" customWidth="1"/>
    <col min="5" max="5" width="23.88671875" style="95" customWidth="1"/>
    <col min="6" max="8" width="21.6640625" style="95" customWidth="1"/>
    <col min="9" max="9" width="24.44140625" style="17" customWidth="1"/>
    <col min="10" max="13" width="21.6640625" style="17" customWidth="1"/>
    <col min="14" max="15" width="23.33203125" style="17" customWidth="1"/>
    <col min="16" max="16" width="22.44140625" style="17" customWidth="1"/>
    <col min="17" max="17" width="14.6640625" style="17" customWidth="1"/>
    <col min="18" max="18" width="12" style="17" customWidth="1"/>
    <col min="19" max="19" width="12.33203125" style="17" customWidth="1"/>
    <col min="20" max="26" width="12" style="17" customWidth="1"/>
    <col min="27" max="27" width="12" style="31" customWidth="1"/>
    <col min="28" max="29" width="11.109375" style="17" customWidth="1"/>
    <col min="30" max="37" width="11.109375" style="95" customWidth="1"/>
    <col min="38" max="38" width="14.44140625" style="135" customWidth="1"/>
    <col min="39" max="39" width="21.44140625" style="95" customWidth="1"/>
    <col min="40" max="40" width="22.109375" style="95" customWidth="1"/>
    <col min="41" max="49" width="11" style="4" customWidth="1"/>
    <col min="50" max="82" width="11" style="4"/>
    <col min="83" max="16384" width="11" style="95"/>
  </cols>
  <sheetData>
    <row r="2" spans="1:82">
      <c r="A2" s="305" t="s">
        <v>111</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48"/>
    </row>
    <row r="3" spans="1:82">
      <c r="A3" s="305" t="s">
        <v>112</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48"/>
    </row>
    <row r="4" spans="1:82">
      <c r="A4" s="305" t="s">
        <v>9</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48"/>
    </row>
    <row r="5" spans="1:82">
      <c r="A5" s="308" t="str">
        <f>'Cuadro 1'!A5:L5</f>
        <v>Al 31/3/2025</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c r="AM5" s="308"/>
      <c r="AN5" s="96"/>
    </row>
    <row r="6" spans="1:82" ht="12" customHeight="1" thickBot="1">
      <c r="A6" s="95"/>
      <c r="B6" s="95"/>
      <c r="I6" s="95"/>
      <c r="J6" s="95"/>
      <c r="K6" s="95"/>
      <c r="L6" s="95"/>
      <c r="M6" s="95"/>
      <c r="N6" s="95"/>
      <c r="O6" s="95"/>
      <c r="P6" s="97"/>
      <c r="Q6" s="95"/>
      <c r="R6" s="95"/>
      <c r="S6" s="95"/>
      <c r="T6" s="95"/>
      <c r="U6" s="95"/>
      <c r="V6" s="95"/>
      <c r="W6" s="95"/>
      <c r="X6" s="95"/>
      <c r="Y6" s="95"/>
      <c r="Z6" s="95"/>
      <c r="AA6" s="95"/>
      <c r="AB6" s="95"/>
      <c r="AC6" s="95"/>
      <c r="AL6" s="95"/>
    </row>
    <row r="7" spans="1:82" s="99" customFormat="1" ht="39.6" customHeight="1" thickBot="1">
      <c r="A7" s="287" t="s">
        <v>10</v>
      </c>
      <c r="B7" s="287" t="s">
        <v>11</v>
      </c>
      <c r="C7" s="287" t="s">
        <v>78</v>
      </c>
      <c r="D7" s="287" t="s">
        <v>113</v>
      </c>
      <c r="E7" s="295" t="s">
        <v>80</v>
      </c>
      <c r="F7" s="289" t="s">
        <v>114</v>
      </c>
      <c r="G7" s="290"/>
      <c r="H7" s="290"/>
      <c r="I7" s="290"/>
      <c r="J7" s="290"/>
      <c r="K7" s="290"/>
      <c r="L7" s="290"/>
      <c r="M7" s="290"/>
      <c r="N7" s="290"/>
      <c r="O7" s="290"/>
      <c r="P7" s="291"/>
      <c r="Q7" s="290" t="s">
        <v>137</v>
      </c>
      <c r="R7" s="290"/>
      <c r="S7" s="290"/>
      <c r="T7" s="290"/>
      <c r="U7" s="290"/>
      <c r="V7" s="290"/>
      <c r="W7" s="290"/>
      <c r="X7" s="290"/>
      <c r="Y7" s="290"/>
      <c r="Z7" s="290"/>
      <c r="AA7" s="290"/>
      <c r="AB7" s="297" t="s">
        <v>138</v>
      </c>
      <c r="AC7" s="298"/>
      <c r="AD7" s="298"/>
      <c r="AE7" s="298"/>
      <c r="AF7" s="298"/>
      <c r="AG7" s="298"/>
      <c r="AH7" s="298"/>
      <c r="AI7" s="298"/>
      <c r="AJ7" s="298"/>
      <c r="AK7" s="298"/>
      <c r="AL7" s="298"/>
      <c r="AM7" s="303" t="s">
        <v>136</v>
      </c>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82" s="99" customFormat="1" ht="48.6" customHeight="1" thickBot="1">
      <c r="A8" s="294"/>
      <c r="B8" s="294"/>
      <c r="C8" s="294"/>
      <c r="D8" s="294"/>
      <c r="E8" s="296"/>
      <c r="F8" s="35">
        <v>2015</v>
      </c>
      <c r="G8" s="35">
        <v>2016</v>
      </c>
      <c r="H8" s="35">
        <v>2017</v>
      </c>
      <c r="I8" s="35">
        <v>2018</v>
      </c>
      <c r="J8" s="35">
        <v>2019</v>
      </c>
      <c r="K8" s="35">
        <v>2020</v>
      </c>
      <c r="L8" s="35">
        <v>2021</v>
      </c>
      <c r="M8" s="34">
        <v>2022</v>
      </c>
      <c r="N8" s="34">
        <v>2023</v>
      </c>
      <c r="O8" s="34">
        <v>2024</v>
      </c>
      <c r="P8" s="34" t="s">
        <v>115</v>
      </c>
      <c r="Q8" s="35">
        <v>2015</v>
      </c>
      <c r="R8" s="35">
        <v>2016</v>
      </c>
      <c r="S8" s="35">
        <v>2017</v>
      </c>
      <c r="T8" s="35">
        <v>2018</v>
      </c>
      <c r="U8" s="35">
        <v>2019</v>
      </c>
      <c r="V8" s="35">
        <v>2020</v>
      </c>
      <c r="W8" s="35">
        <v>2021</v>
      </c>
      <c r="X8" s="35">
        <v>2022</v>
      </c>
      <c r="Y8" s="98">
        <v>2023</v>
      </c>
      <c r="Z8" s="98">
        <v>2024</v>
      </c>
      <c r="AA8" s="34" t="s">
        <v>115</v>
      </c>
      <c r="AB8" s="100">
        <v>2015</v>
      </c>
      <c r="AC8" s="35">
        <v>2016</v>
      </c>
      <c r="AD8" s="35">
        <v>2017</v>
      </c>
      <c r="AE8" s="98">
        <v>2018</v>
      </c>
      <c r="AF8" s="7">
        <v>2019</v>
      </c>
      <c r="AG8" s="7">
        <v>2020</v>
      </c>
      <c r="AH8" s="7">
        <v>2021</v>
      </c>
      <c r="AI8" s="7">
        <v>2022</v>
      </c>
      <c r="AJ8" s="7">
        <v>2023</v>
      </c>
      <c r="AK8" s="7">
        <v>2024</v>
      </c>
      <c r="AL8" s="7" t="s">
        <v>115</v>
      </c>
      <c r="AM8" s="304"/>
      <c r="AN8" s="8"/>
      <c r="AO8" s="8"/>
      <c r="AP8" s="8"/>
      <c r="AQ8" s="8"/>
      <c r="AR8" s="8"/>
      <c r="AS8" s="8"/>
      <c r="AT8" s="8"/>
      <c r="AU8" s="194"/>
      <c r="AV8" s="195"/>
      <c r="AW8" s="195"/>
      <c r="AX8" s="8"/>
      <c r="AY8" s="8"/>
      <c r="AZ8" s="8"/>
      <c r="BA8" s="8"/>
      <c r="BB8" s="8"/>
      <c r="BC8" s="8"/>
      <c r="BD8" s="8"/>
      <c r="BE8" s="8"/>
      <c r="BF8" s="8"/>
      <c r="BG8" s="8"/>
      <c r="BH8" s="8"/>
      <c r="BI8" s="8"/>
      <c r="BJ8" s="8"/>
      <c r="BK8" s="8"/>
      <c r="BL8" s="8"/>
      <c r="BM8" s="8"/>
      <c r="BN8" s="8"/>
      <c r="BO8" s="8"/>
      <c r="BP8" s="8"/>
      <c r="BQ8" s="8"/>
      <c r="BR8" s="8"/>
      <c r="BS8" s="8"/>
      <c r="BT8" s="8"/>
      <c r="BU8" s="8"/>
      <c r="BV8" s="8"/>
    </row>
    <row r="9" spans="1:82" ht="14.4">
      <c r="A9" s="101"/>
      <c r="B9" s="102"/>
      <c r="C9" s="103"/>
      <c r="D9" s="103"/>
      <c r="E9" s="103"/>
      <c r="F9" s="101"/>
      <c r="G9" s="75"/>
      <c r="H9" s="75"/>
      <c r="I9" s="75"/>
      <c r="J9" s="75"/>
      <c r="K9" s="75"/>
      <c r="L9" s="75"/>
      <c r="M9" s="75"/>
      <c r="N9" s="75"/>
      <c r="O9" s="75"/>
      <c r="P9" s="104"/>
      <c r="Q9" s="75"/>
      <c r="R9" s="75"/>
      <c r="S9" s="102"/>
      <c r="T9" s="102"/>
      <c r="U9" s="102"/>
      <c r="V9" s="102"/>
      <c r="W9" s="102"/>
      <c r="X9" s="102"/>
      <c r="Y9" s="102"/>
      <c r="Z9" s="102"/>
      <c r="AA9" s="105"/>
      <c r="AB9" s="106"/>
      <c r="AC9" s="103"/>
      <c r="AD9" s="103"/>
      <c r="AE9" s="103"/>
      <c r="AL9" s="119"/>
      <c r="AM9" s="176"/>
      <c r="AN9" s="17"/>
      <c r="AO9" s="193"/>
      <c r="AP9" s="193"/>
      <c r="AQ9" s="193"/>
      <c r="AR9" s="193"/>
      <c r="AS9" s="193"/>
      <c r="BW9" s="95"/>
      <c r="BX9" s="95"/>
      <c r="BY9" s="95"/>
      <c r="BZ9" s="95"/>
      <c r="CA9" s="95"/>
      <c r="CB9" s="95"/>
      <c r="CC9" s="95"/>
      <c r="CD9" s="95"/>
    </row>
    <row r="10" spans="1:82" ht="26.4" customHeight="1">
      <c r="A10" s="107" t="s">
        <v>22</v>
      </c>
      <c r="B10" s="108"/>
      <c r="C10" s="109"/>
      <c r="D10" s="109"/>
      <c r="E10" s="109"/>
      <c r="F10" s="110"/>
      <c r="G10" s="79"/>
      <c r="H10" s="79"/>
      <c r="I10" s="79"/>
      <c r="J10" s="79"/>
      <c r="K10" s="202"/>
      <c r="L10" s="202"/>
      <c r="M10" s="79"/>
      <c r="N10" s="79"/>
      <c r="O10" s="79"/>
      <c r="P10" s="80"/>
      <c r="Q10" s="111"/>
      <c r="R10" s="79"/>
      <c r="S10" s="79"/>
      <c r="T10" s="79"/>
      <c r="U10" s="79"/>
      <c r="V10" s="79"/>
      <c r="W10" s="79"/>
      <c r="X10" s="79"/>
      <c r="Y10" s="79"/>
      <c r="Z10" s="79"/>
      <c r="AA10" s="112"/>
      <c r="AB10" s="113"/>
      <c r="AC10" s="109"/>
      <c r="AD10" s="109"/>
      <c r="AE10" s="109"/>
      <c r="AF10" s="109"/>
      <c r="AG10" s="109"/>
      <c r="AH10" s="109"/>
      <c r="AI10" s="109"/>
      <c r="AJ10" s="109"/>
      <c r="AK10" s="109"/>
      <c r="AL10" s="179"/>
      <c r="AM10" s="176"/>
      <c r="AN10" s="17"/>
      <c r="AO10" s="193"/>
      <c r="AP10" s="193"/>
      <c r="AQ10" s="193"/>
      <c r="AR10" s="193"/>
      <c r="AS10" s="193"/>
      <c r="AU10" s="17"/>
      <c r="BW10" s="95"/>
      <c r="BX10" s="95"/>
      <c r="BY10" s="95"/>
      <c r="BZ10" s="95"/>
      <c r="CA10" s="95"/>
      <c r="CB10" s="95"/>
      <c r="CC10" s="95"/>
      <c r="CD10" s="95"/>
    </row>
    <row r="11" spans="1:82" s="17" customFormat="1" ht="31.2" customHeight="1">
      <c r="A11" s="118" t="s">
        <v>84</v>
      </c>
      <c r="B11" s="260" t="s">
        <v>85</v>
      </c>
      <c r="C11" s="44" t="s">
        <v>26</v>
      </c>
      <c r="D11" s="81">
        <f>'Cuadro 1'!E11</f>
        <v>90055000</v>
      </c>
      <c r="E11" s="81">
        <f>'Cuadro 2'!E11</f>
        <v>88554970.5</v>
      </c>
      <c r="F11" s="114" t="s">
        <v>27</v>
      </c>
      <c r="G11" s="45" t="s">
        <v>27</v>
      </c>
      <c r="H11" s="45" t="s">
        <v>27</v>
      </c>
      <c r="I11" s="45" t="s">
        <v>27</v>
      </c>
      <c r="J11" s="45" t="s">
        <v>27</v>
      </c>
      <c r="K11" s="45">
        <v>0</v>
      </c>
      <c r="L11" s="45">
        <v>0</v>
      </c>
      <c r="M11" s="45">
        <v>48900000</v>
      </c>
      <c r="N11" s="45">
        <v>39654970.5</v>
      </c>
      <c r="O11" s="45">
        <v>0</v>
      </c>
      <c r="P11" s="82">
        <f>'Cuadro 2'!H11</f>
        <v>0</v>
      </c>
      <c r="Q11" s="115" t="s">
        <v>27</v>
      </c>
      <c r="R11" s="115" t="s">
        <v>27</v>
      </c>
      <c r="S11" s="115" t="s">
        <v>27</v>
      </c>
      <c r="T11" s="115" t="s">
        <v>27</v>
      </c>
      <c r="U11" s="115" t="s">
        <v>27</v>
      </c>
      <c r="V11" s="115">
        <v>0</v>
      </c>
      <c r="W11" s="115">
        <v>0</v>
      </c>
      <c r="X11" s="115">
        <v>0.54300149908389317</v>
      </c>
      <c r="Y11" s="115">
        <v>0.98334318472044857</v>
      </c>
      <c r="Z11" s="115">
        <v>0.98334318472044857</v>
      </c>
      <c r="AA11" s="115">
        <f t="shared" ref="AA11:AA17" si="0">E11/D11</f>
        <v>0.98334318472044857</v>
      </c>
      <c r="AB11" s="116" t="s">
        <v>27</v>
      </c>
      <c r="AC11" s="115" t="s">
        <v>27</v>
      </c>
      <c r="AD11" s="115" t="s">
        <v>27</v>
      </c>
      <c r="AE11" s="115" t="s">
        <v>27</v>
      </c>
      <c r="AF11" s="115" t="s">
        <v>27</v>
      </c>
      <c r="AG11" s="115">
        <v>0</v>
      </c>
      <c r="AH11" s="115">
        <v>0.06</v>
      </c>
      <c r="AI11" s="115">
        <v>0.47</v>
      </c>
      <c r="AJ11" s="115">
        <v>0.75</v>
      </c>
      <c r="AK11" s="115">
        <v>0.97</v>
      </c>
      <c r="AL11" s="180">
        <v>1</v>
      </c>
      <c r="AM11" s="177">
        <v>1</v>
      </c>
      <c r="AN11" s="209"/>
      <c r="AO11" s="208"/>
    </row>
    <row r="12" spans="1:82" s="17" customFormat="1" ht="33" customHeight="1">
      <c r="A12" s="118">
        <v>2129</v>
      </c>
      <c r="B12" s="260" t="s">
        <v>28</v>
      </c>
      <c r="C12" s="44" t="s">
        <v>87</v>
      </c>
      <c r="D12" s="81">
        <f>'Cuadro 1'!E12</f>
        <v>130000000</v>
      </c>
      <c r="E12" s="81">
        <f>'Cuadro 2'!E12</f>
        <v>28800000</v>
      </c>
      <c r="F12" s="114">
        <v>0</v>
      </c>
      <c r="G12" s="45">
        <v>200000</v>
      </c>
      <c r="H12" s="45">
        <v>3000000</v>
      </c>
      <c r="I12" s="45">
        <v>0</v>
      </c>
      <c r="J12" s="45">
        <v>5000000</v>
      </c>
      <c r="K12" s="45">
        <v>0</v>
      </c>
      <c r="L12" s="45">
        <v>0</v>
      </c>
      <c r="M12" s="45">
        <v>3000000</v>
      </c>
      <c r="N12" s="45">
        <v>3800000</v>
      </c>
      <c r="O12" s="45">
        <v>11000000</v>
      </c>
      <c r="P12" s="82">
        <f>'Cuadro 2'!H12</f>
        <v>2800000</v>
      </c>
      <c r="Q12" s="115">
        <v>0</v>
      </c>
      <c r="R12" s="115">
        <v>1.5384615384615385E-3</v>
      </c>
      <c r="S12" s="115">
        <v>2.4615384615384615E-2</v>
      </c>
      <c r="T12" s="115">
        <v>2.4615384615384615E-2</v>
      </c>
      <c r="U12" s="115">
        <v>6.3076923076923072E-2</v>
      </c>
      <c r="V12" s="115">
        <v>6.3076923076923072E-2</v>
      </c>
      <c r="W12" s="115">
        <v>6.3076923076923072E-2</v>
      </c>
      <c r="X12" s="115">
        <v>8.615384615384615E-2</v>
      </c>
      <c r="Y12" s="115">
        <v>0.11538461538461539</v>
      </c>
      <c r="Z12" s="115">
        <v>0.2</v>
      </c>
      <c r="AA12" s="115">
        <f t="shared" si="0"/>
        <v>0.22153846153846155</v>
      </c>
      <c r="AB12" s="116">
        <v>0</v>
      </c>
      <c r="AC12" s="115">
        <v>3.1199999999999999E-2</v>
      </c>
      <c r="AD12" s="115">
        <v>4.3299999999999998E-2</v>
      </c>
      <c r="AE12" s="196">
        <v>6.6699999999999995E-2</v>
      </c>
      <c r="AF12" s="115">
        <v>0.104</v>
      </c>
      <c r="AG12" s="115">
        <v>0.14829999999999999</v>
      </c>
      <c r="AH12" s="115">
        <v>0.26419999999999999</v>
      </c>
      <c r="AI12" s="115">
        <v>0.30680000000000002</v>
      </c>
      <c r="AJ12" s="115">
        <v>0.4042</v>
      </c>
      <c r="AK12" s="115">
        <v>0.47389999999999999</v>
      </c>
      <c r="AL12" s="180">
        <v>0.49359999999999998</v>
      </c>
      <c r="AM12" s="177">
        <v>2</v>
      </c>
      <c r="AN12" s="209"/>
      <c r="AO12" s="208"/>
    </row>
    <row r="13" spans="1:82" s="4" customFormat="1" ht="40.950000000000003" customHeight="1">
      <c r="A13" s="118">
        <v>2164</v>
      </c>
      <c r="B13" s="260" t="s">
        <v>30</v>
      </c>
      <c r="C13" s="119" t="s">
        <v>87</v>
      </c>
      <c r="D13" s="81">
        <f>'Cuadro 1'!E13</f>
        <v>154562390.28999999</v>
      </c>
      <c r="E13" s="81">
        <f>'Cuadro 2'!E13</f>
        <v>29354499.489999998</v>
      </c>
      <c r="F13" s="114" t="s">
        <v>27</v>
      </c>
      <c r="G13" s="45" t="s">
        <v>27</v>
      </c>
      <c r="H13" s="45" t="s">
        <v>27</v>
      </c>
      <c r="I13" s="45">
        <v>0</v>
      </c>
      <c r="J13" s="45">
        <v>1500000</v>
      </c>
      <c r="K13" s="45">
        <v>0</v>
      </c>
      <c r="L13" s="45">
        <v>9467661.4900000002</v>
      </c>
      <c r="M13" s="45">
        <v>5886838.3799999999</v>
      </c>
      <c r="N13" s="45">
        <v>0</v>
      </c>
      <c r="O13" s="45">
        <v>8500000</v>
      </c>
      <c r="P13" s="82">
        <f>'Cuadro 2'!H13</f>
        <v>4000000</v>
      </c>
      <c r="Q13" s="115" t="s">
        <v>27</v>
      </c>
      <c r="R13" s="115" t="s">
        <v>27</v>
      </c>
      <c r="S13" s="115" t="s">
        <v>27</v>
      </c>
      <c r="T13" s="115">
        <v>0</v>
      </c>
      <c r="U13" s="115">
        <v>9.7048188578450593E-3</v>
      </c>
      <c r="V13" s="115">
        <v>9.7048188578450593E-3</v>
      </c>
      <c r="W13" s="115">
        <v>7.0959445369742025E-2</v>
      </c>
      <c r="X13" s="115">
        <v>0.10904657632672794</v>
      </c>
      <c r="Y13" s="115">
        <v>0.10904657632672794</v>
      </c>
      <c r="Z13" s="115">
        <v>0.1640405498545166</v>
      </c>
      <c r="AA13" s="115">
        <f t="shared" si="0"/>
        <v>0.1899200668087701</v>
      </c>
      <c r="AB13" s="116" t="s">
        <v>27</v>
      </c>
      <c r="AC13" s="115" t="s">
        <v>27</v>
      </c>
      <c r="AD13" s="115" t="s">
        <v>27</v>
      </c>
      <c r="AE13" s="196">
        <v>0</v>
      </c>
      <c r="AF13" s="115">
        <v>0.118505012987553</v>
      </c>
      <c r="AG13" s="115">
        <v>0.13700000000000001</v>
      </c>
      <c r="AH13" s="115">
        <v>0.19315930093031164</v>
      </c>
      <c r="AI13" s="115">
        <v>0.20380000000000001</v>
      </c>
      <c r="AJ13" s="115">
        <v>0.2344</v>
      </c>
      <c r="AK13" s="115">
        <v>0.36912614855912457</v>
      </c>
      <c r="AL13" s="186">
        <v>0.38700000000000001</v>
      </c>
      <c r="AM13" s="177">
        <v>2</v>
      </c>
      <c r="AN13" s="209"/>
      <c r="AO13" s="208"/>
    </row>
    <row r="14" spans="1:82" s="4" customFormat="1" ht="31.2" customHeight="1">
      <c r="A14" s="118" t="s">
        <v>31</v>
      </c>
      <c r="B14" s="250" t="s">
        <v>166</v>
      </c>
      <c r="C14" s="119" t="s">
        <v>87</v>
      </c>
      <c r="D14" s="81">
        <f>'Cuadro 1'!E14</f>
        <v>111128810</v>
      </c>
      <c r="E14" s="45">
        <f>'Cuadro 2'!E14</f>
        <v>9088000</v>
      </c>
      <c r="F14" s="114" t="s">
        <v>27</v>
      </c>
      <c r="G14" s="45" t="s">
        <v>27</v>
      </c>
      <c r="H14" s="45" t="s">
        <v>27</v>
      </c>
      <c r="I14" s="45" t="s">
        <v>27</v>
      </c>
      <c r="J14" s="45">
        <v>0</v>
      </c>
      <c r="K14" s="45">
        <v>0</v>
      </c>
      <c r="L14" s="45">
        <v>1000000</v>
      </c>
      <c r="M14" s="45">
        <v>1088000</v>
      </c>
      <c r="N14" s="45">
        <v>1900000</v>
      </c>
      <c r="O14" s="45">
        <v>5100000</v>
      </c>
      <c r="P14" s="82">
        <f>'Cuadro 2'!H14</f>
        <v>0</v>
      </c>
      <c r="Q14" s="115" t="s">
        <v>27</v>
      </c>
      <c r="R14" s="115" t="s">
        <v>27</v>
      </c>
      <c r="S14" s="115" t="s">
        <v>27</v>
      </c>
      <c r="T14" s="115" t="s">
        <v>27</v>
      </c>
      <c r="U14" s="115">
        <v>0</v>
      </c>
      <c r="V14" s="115">
        <v>0</v>
      </c>
      <c r="W14" s="115">
        <v>8.9985666183233677E-3</v>
      </c>
      <c r="X14" s="115">
        <v>1.8958180151483671E-2</v>
      </c>
      <c r="Y14" s="121">
        <v>3.5886283673873587E-2</v>
      </c>
      <c r="Z14" s="121">
        <v>8.1778973427322765E-2</v>
      </c>
      <c r="AA14" s="115">
        <f t="shared" si="0"/>
        <v>8.1778973427322765E-2</v>
      </c>
      <c r="AB14" s="120" t="s">
        <v>27</v>
      </c>
      <c r="AC14" s="121" t="s">
        <v>27</v>
      </c>
      <c r="AD14" s="121" t="s">
        <v>27</v>
      </c>
      <c r="AE14" s="121" t="s">
        <v>27</v>
      </c>
      <c r="AF14" s="115">
        <v>0</v>
      </c>
      <c r="AG14" s="115">
        <v>9.1619426159301826E-2</v>
      </c>
      <c r="AH14" s="115">
        <v>0.11447100739696221</v>
      </c>
      <c r="AI14" s="115">
        <v>0.11650000000000001</v>
      </c>
      <c r="AJ14" s="115">
        <v>0.1431</v>
      </c>
      <c r="AK14" s="115">
        <v>0.1343</v>
      </c>
      <c r="AL14" s="210">
        <v>0.13780000000000001</v>
      </c>
      <c r="AM14" s="177">
        <v>2</v>
      </c>
      <c r="AN14" s="209"/>
      <c r="AO14" s="208"/>
    </row>
    <row r="15" spans="1:82" s="4" customFormat="1" ht="31.2" customHeight="1">
      <c r="A15" s="118">
        <v>2198</v>
      </c>
      <c r="B15" s="260" t="s">
        <v>116</v>
      </c>
      <c r="C15" s="119" t="s">
        <v>88</v>
      </c>
      <c r="D15" s="81">
        <f>'Cuadro 1'!E15</f>
        <v>55080000</v>
      </c>
      <c r="E15" s="81">
        <f>'Cuadro 2'!E15</f>
        <v>28220000</v>
      </c>
      <c r="F15" s="114" t="s">
        <v>27</v>
      </c>
      <c r="G15" s="45" t="s">
        <v>27</v>
      </c>
      <c r="H15" s="45" t="s">
        <v>27</v>
      </c>
      <c r="I15" s="45" t="s">
        <v>27</v>
      </c>
      <c r="J15" s="45">
        <v>0</v>
      </c>
      <c r="K15" s="45">
        <v>500000</v>
      </c>
      <c r="L15" s="45">
        <v>0</v>
      </c>
      <c r="M15" s="45">
        <v>0</v>
      </c>
      <c r="N15" s="45">
        <v>0</v>
      </c>
      <c r="O15" s="45">
        <v>8000000</v>
      </c>
      <c r="P15" s="82">
        <f>'Cuadro 2'!H15</f>
        <v>19720000</v>
      </c>
      <c r="Q15" s="121" t="s">
        <v>27</v>
      </c>
      <c r="R15" s="121" t="s">
        <v>27</v>
      </c>
      <c r="S15" s="121" t="s">
        <v>27</v>
      </c>
      <c r="T15" s="121" t="s">
        <v>27</v>
      </c>
      <c r="U15" s="115">
        <v>0</v>
      </c>
      <c r="V15" s="115">
        <v>9.0777051561365292E-3</v>
      </c>
      <c r="W15" s="115">
        <v>9.0777051561365292E-3</v>
      </c>
      <c r="X15" s="115">
        <v>9.0777051561365292E-3</v>
      </c>
      <c r="Y15" s="115">
        <v>9.0777051561365292E-3</v>
      </c>
      <c r="Z15" s="115">
        <v>0.15432098765432098</v>
      </c>
      <c r="AA15" s="115">
        <f t="shared" si="0"/>
        <v>0.51234567901234573</v>
      </c>
      <c r="AB15" s="120" t="s">
        <v>27</v>
      </c>
      <c r="AC15" s="121" t="s">
        <v>27</v>
      </c>
      <c r="AD15" s="121" t="s">
        <v>27</v>
      </c>
      <c r="AE15" s="121" t="s">
        <v>27</v>
      </c>
      <c r="AF15" s="115">
        <v>9.1399999999999995E-2</v>
      </c>
      <c r="AG15" s="115">
        <v>0.15978758169934643</v>
      </c>
      <c r="AH15" s="115">
        <v>0.18149999999999999</v>
      </c>
      <c r="AI15" s="115">
        <v>0.23300000000000001</v>
      </c>
      <c r="AJ15" s="115">
        <v>0.2535</v>
      </c>
      <c r="AK15" s="115">
        <v>0.24610000000000001</v>
      </c>
      <c r="AL15" s="180">
        <v>0.26650000000000001</v>
      </c>
      <c r="AM15" s="177">
        <v>3</v>
      </c>
      <c r="AN15" s="209"/>
      <c r="AO15" s="208"/>
    </row>
    <row r="16" spans="1:82" s="4" customFormat="1" ht="43.8" customHeight="1">
      <c r="A16" s="118">
        <v>2220</v>
      </c>
      <c r="B16" s="260" t="s">
        <v>139</v>
      </c>
      <c r="C16" s="119" t="s">
        <v>37</v>
      </c>
      <c r="D16" s="81">
        <f>'Cuadro 1'!E16</f>
        <v>425000000</v>
      </c>
      <c r="E16" s="81">
        <f>'Cuadro 2'!E16</f>
        <v>5700714.5</v>
      </c>
      <c r="F16" s="114" t="s">
        <v>27</v>
      </c>
      <c r="G16" s="45" t="s">
        <v>27</v>
      </c>
      <c r="H16" s="45" t="s">
        <v>27</v>
      </c>
      <c r="I16" s="45" t="s">
        <v>27</v>
      </c>
      <c r="J16" s="45" t="s">
        <v>27</v>
      </c>
      <c r="K16" s="45" t="s">
        <v>27</v>
      </c>
      <c r="L16" s="45" t="s">
        <v>27</v>
      </c>
      <c r="M16" s="45">
        <v>0</v>
      </c>
      <c r="N16" s="45">
        <v>0</v>
      </c>
      <c r="O16" s="45">
        <v>0</v>
      </c>
      <c r="P16" s="82">
        <f>'Cuadro 2'!H16</f>
        <v>5700714.5</v>
      </c>
      <c r="Q16" s="121" t="s">
        <v>27</v>
      </c>
      <c r="R16" s="121" t="s">
        <v>27</v>
      </c>
      <c r="S16" s="121" t="s">
        <v>27</v>
      </c>
      <c r="T16" s="121" t="s">
        <v>27</v>
      </c>
      <c r="U16" s="115" t="s">
        <v>27</v>
      </c>
      <c r="V16" s="115" t="s">
        <v>27</v>
      </c>
      <c r="W16" s="115" t="s">
        <v>27</v>
      </c>
      <c r="X16" s="115">
        <v>0</v>
      </c>
      <c r="Y16" s="115">
        <v>0</v>
      </c>
      <c r="Z16" s="115">
        <v>0</v>
      </c>
      <c r="AA16" s="115">
        <f t="shared" si="0"/>
        <v>1.3413445882352942E-2</v>
      </c>
      <c r="AB16" s="120" t="s">
        <v>27</v>
      </c>
      <c r="AC16" s="121" t="s">
        <v>27</v>
      </c>
      <c r="AD16" s="121" t="s">
        <v>27</v>
      </c>
      <c r="AE16" s="121" t="s">
        <v>27</v>
      </c>
      <c r="AF16" s="115" t="s">
        <v>27</v>
      </c>
      <c r="AG16" s="115" t="s">
        <v>27</v>
      </c>
      <c r="AH16" s="115" t="s">
        <v>27</v>
      </c>
      <c r="AI16" s="115">
        <v>0</v>
      </c>
      <c r="AJ16" s="115">
        <v>2.9999999999999997E-4</v>
      </c>
      <c r="AK16" s="121">
        <v>7.5200000000000003E-2</v>
      </c>
      <c r="AL16" s="180">
        <v>7.5600000000000001E-2</v>
      </c>
      <c r="AM16" s="177">
        <v>2</v>
      </c>
      <c r="AN16" s="209"/>
      <c r="AO16" s="208"/>
    </row>
    <row r="17" spans="1:41" s="4" customFormat="1" ht="27" customHeight="1">
      <c r="A17" s="118">
        <v>2317</v>
      </c>
      <c r="B17" s="260" t="s">
        <v>38</v>
      </c>
      <c r="C17" s="119" t="s">
        <v>39</v>
      </c>
      <c r="D17" s="81">
        <v>700000000</v>
      </c>
      <c r="E17" s="81">
        <f>'Cuadro 2'!E17</f>
        <v>74689275.579999998</v>
      </c>
      <c r="F17" s="114" t="s">
        <v>27</v>
      </c>
      <c r="G17" s="45" t="s">
        <v>27</v>
      </c>
      <c r="H17" s="45" t="s">
        <v>27</v>
      </c>
      <c r="I17" s="45" t="s">
        <v>27</v>
      </c>
      <c r="J17" s="45" t="s">
        <v>27</v>
      </c>
      <c r="K17" s="45" t="s">
        <v>27</v>
      </c>
      <c r="L17" s="45" t="s">
        <v>27</v>
      </c>
      <c r="M17" s="45" t="s">
        <v>27</v>
      </c>
      <c r="N17" s="45" t="s">
        <v>27</v>
      </c>
      <c r="O17" s="45">
        <v>74689275.579999998</v>
      </c>
      <c r="P17" s="82">
        <f>'Cuadro 2'!H17</f>
        <v>0</v>
      </c>
      <c r="Q17" s="121" t="s">
        <v>27</v>
      </c>
      <c r="R17" s="121" t="s">
        <v>27</v>
      </c>
      <c r="S17" s="121" t="s">
        <v>27</v>
      </c>
      <c r="T17" s="121" t="s">
        <v>27</v>
      </c>
      <c r="U17" s="115" t="s">
        <v>27</v>
      </c>
      <c r="V17" s="115" t="s">
        <v>27</v>
      </c>
      <c r="W17" s="115" t="s">
        <v>27</v>
      </c>
      <c r="X17" s="115" t="s">
        <v>27</v>
      </c>
      <c r="Y17" s="115" t="s">
        <v>27</v>
      </c>
      <c r="Z17" s="115">
        <v>0.10669896511428571</v>
      </c>
      <c r="AA17" s="115">
        <f t="shared" si="0"/>
        <v>0.10669896511428571</v>
      </c>
      <c r="AB17" s="120" t="s">
        <v>27</v>
      </c>
      <c r="AC17" s="121" t="s">
        <v>27</v>
      </c>
      <c r="AD17" s="121" t="s">
        <v>27</v>
      </c>
      <c r="AE17" s="121" t="s">
        <v>27</v>
      </c>
      <c r="AF17" s="115" t="s">
        <v>27</v>
      </c>
      <c r="AG17" s="115" t="s">
        <v>27</v>
      </c>
      <c r="AH17" s="115" t="s">
        <v>27</v>
      </c>
      <c r="AI17" s="115" t="s">
        <v>27</v>
      </c>
      <c r="AJ17" s="115" t="s">
        <v>27</v>
      </c>
      <c r="AK17" s="115">
        <v>0.1384</v>
      </c>
      <c r="AL17" s="121">
        <v>0.17180000000000001</v>
      </c>
      <c r="AM17" s="177">
        <v>2</v>
      </c>
      <c r="AN17" s="209"/>
      <c r="AO17" s="208"/>
    </row>
    <row r="18" spans="1:41" s="20" customFormat="1" ht="13.95" customHeight="1">
      <c r="A18" s="122"/>
      <c r="B18" s="261"/>
      <c r="C18" s="123"/>
      <c r="D18" s="124">
        <f t="shared" ref="D18:P18" si="1">SUM(D11:D17)</f>
        <v>1665826200.29</v>
      </c>
      <c r="E18" s="124">
        <f t="shared" si="1"/>
        <v>264407460.06999999</v>
      </c>
      <c r="F18" s="125">
        <f t="shared" si="1"/>
        <v>0</v>
      </c>
      <c r="G18" s="124">
        <f t="shared" si="1"/>
        <v>200000</v>
      </c>
      <c r="H18" s="124">
        <f t="shared" si="1"/>
        <v>3000000</v>
      </c>
      <c r="I18" s="124">
        <f t="shared" si="1"/>
        <v>0</v>
      </c>
      <c r="J18" s="124">
        <f t="shared" si="1"/>
        <v>6500000</v>
      </c>
      <c r="K18" s="124">
        <f t="shared" si="1"/>
        <v>500000</v>
      </c>
      <c r="L18" s="124">
        <f t="shared" si="1"/>
        <v>10467661.49</v>
      </c>
      <c r="M18" s="124">
        <f t="shared" si="1"/>
        <v>58874838.380000003</v>
      </c>
      <c r="N18" s="124">
        <f t="shared" si="1"/>
        <v>45354970.5</v>
      </c>
      <c r="O18" s="124">
        <f t="shared" si="1"/>
        <v>107289275.58</v>
      </c>
      <c r="P18" s="205">
        <f t="shared" si="1"/>
        <v>32220714.5</v>
      </c>
      <c r="Q18" s="126"/>
      <c r="R18" s="126"/>
      <c r="S18" s="126"/>
      <c r="T18" s="126"/>
      <c r="U18" s="127"/>
      <c r="V18" s="127"/>
      <c r="W18" s="127"/>
      <c r="X18" s="127"/>
      <c r="Y18" s="127"/>
      <c r="Z18" s="127"/>
      <c r="AA18" s="126"/>
      <c r="AB18" s="120"/>
      <c r="AC18" s="121"/>
      <c r="AD18" s="121"/>
      <c r="AE18" s="121"/>
      <c r="AF18" s="121"/>
      <c r="AG18" s="121"/>
      <c r="AH18" s="121"/>
      <c r="AI18" s="121"/>
      <c r="AJ18" s="115"/>
      <c r="AK18" s="115"/>
      <c r="AL18" s="181"/>
      <c r="AM18" s="178"/>
      <c r="AN18" s="209"/>
      <c r="AO18" s="208"/>
    </row>
    <row r="19" spans="1:41" s="20" customFormat="1" ht="13.95" customHeight="1">
      <c r="A19" s="122"/>
      <c r="B19" s="261"/>
      <c r="C19" s="123"/>
      <c r="D19" s="124"/>
      <c r="E19" s="124"/>
      <c r="F19" s="125"/>
      <c r="G19" s="124"/>
      <c r="H19" s="124"/>
      <c r="I19" s="124"/>
      <c r="J19" s="124"/>
      <c r="K19" s="124"/>
      <c r="L19" s="49"/>
      <c r="M19" s="49"/>
      <c r="N19" s="49"/>
      <c r="O19" s="49"/>
      <c r="P19" s="55"/>
      <c r="Q19" s="126"/>
      <c r="R19" s="126"/>
      <c r="S19" s="126"/>
      <c r="T19" s="126"/>
      <c r="U19" s="127"/>
      <c r="V19" s="127"/>
      <c r="W19" s="127"/>
      <c r="X19" s="127"/>
      <c r="Y19" s="127"/>
      <c r="Z19" s="127"/>
      <c r="AA19" s="126"/>
      <c r="AB19" s="120"/>
      <c r="AC19" s="121"/>
      <c r="AD19" s="121"/>
      <c r="AE19" s="121"/>
      <c r="AF19" s="121"/>
      <c r="AG19" s="121"/>
      <c r="AH19" s="121"/>
      <c r="AI19" s="121"/>
      <c r="AJ19" s="115"/>
      <c r="AK19" s="115"/>
      <c r="AL19" s="181"/>
      <c r="AM19" s="178"/>
      <c r="AN19" s="209"/>
      <c r="AO19" s="208"/>
    </row>
    <row r="20" spans="1:41" s="4" customFormat="1" ht="13.95" customHeight="1">
      <c r="A20" s="128" t="s">
        <v>40</v>
      </c>
      <c r="B20" s="249"/>
      <c r="C20" s="119"/>
      <c r="D20" s="81"/>
      <c r="E20" s="81"/>
      <c r="F20" s="129"/>
      <c r="G20" s="81"/>
      <c r="H20" s="81"/>
      <c r="I20" s="81"/>
      <c r="J20" s="81"/>
      <c r="K20" s="81"/>
      <c r="L20" s="45"/>
      <c r="M20" s="45"/>
      <c r="N20" s="45"/>
      <c r="O20" s="45"/>
      <c r="P20" s="82"/>
      <c r="Q20" s="115"/>
      <c r="R20" s="115"/>
      <c r="S20" s="115"/>
      <c r="T20" s="115"/>
      <c r="U20" s="115"/>
      <c r="V20" s="115"/>
      <c r="W20" s="115"/>
      <c r="X20" s="115"/>
      <c r="Y20" s="115"/>
      <c r="Z20" s="115"/>
      <c r="AA20" s="115"/>
      <c r="AB20" s="120"/>
      <c r="AC20" s="121"/>
      <c r="AD20" s="121"/>
      <c r="AE20" s="121"/>
      <c r="AF20" s="121"/>
      <c r="AG20" s="121"/>
      <c r="AH20" s="121"/>
      <c r="AI20" s="121"/>
      <c r="AJ20" s="115"/>
      <c r="AK20" s="115"/>
      <c r="AL20" s="180"/>
      <c r="AM20" s="177"/>
      <c r="AN20" s="209"/>
      <c r="AO20" s="208"/>
    </row>
    <row r="21" spans="1:41" s="17" customFormat="1" ht="16.2" customHeight="1">
      <c r="A21" s="118" t="s">
        <v>117</v>
      </c>
      <c r="B21" s="250" t="s">
        <v>42</v>
      </c>
      <c r="C21" s="44" t="s">
        <v>43</v>
      </c>
      <c r="D21" s="81">
        <f>'Cuadro 1'!E21</f>
        <v>400000000</v>
      </c>
      <c r="E21" s="81">
        <f>'Cuadro 2'!E21</f>
        <v>313000000</v>
      </c>
      <c r="F21" s="114">
        <v>0</v>
      </c>
      <c r="G21" s="45">
        <v>5000000</v>
      </c>
      <c r="H21" s="45">
        <v>45000000</v>
      </c>
      <c r="I21" s="45">
        <v>120000000</v>
      </c>
      <c r="J21" s="45">
        <v>0</v>
      </c>
      <c r="K21" s="45">
        <v>0</v>
      </c>
      <c r="L21" s="45">
        <v>30000000</v>
      </c>
      <c r="M21" s="45">
        <v>80000000</v>
      </c>
      <c r="N21" s="45">
        <v>3000000</v>
      </c>
      <c r="O21" s="45">
        <v>30000000</v>
      </c>
      <c r="P21" s="82">
        <f>'Cuadro 2'!H21</f>
        <v>0</v>
      </c>
      <c r="Q21" s="115">
        <v>0</v>
      </c>
      <c r="R21" s="115">
        <v>1.1111111111111112E-2</v>
      </c>
      <c r="S21" s="115">
        <v>0.125</v>
      </c>
      <c r="T21" s="115">
        <v>0.42499999999999999</v>
      </c>
      <c r="U21" s="115">
        <v>0.42499999999999999</v>
      </c>
      <c r="V21" s="115">
        <v>0.42499999999999999</v>
      </c>
      <c r="W21" s="115">
        <v>0.5</v>
      </c>
      <c r="X21" s="115">
        <v>0.7</v>
      </c>
      <c r="Y21" s="115">
        <v>0.70750000000000002</v>
      </c>
      <c r="Z21" s="115">
        <v>0.78249999999999997</v>
      </c>
      <c r="AA21" s="115">
        <f t="shared" ref="AA21:AA28" si="2">E21/D21</f>
        <v>0.78249999999999997</v>
      </c>
      <c r="AB21" s="293">
        <v>0</v>
      </c>
      <c r="AC21" s="292">
        <v>0.13</v>
      </c>
      <c r="AD21" s="292">
        <v>0.31</v>
      </c>
      <c r="AE21" s="309">
        <v>0.49</v>
      </c>
      <c r="AF21" s="292">
        <v>0.59</v>
      </c>
      <c r="AG21" s="292">
        <v>0.74</v>
      </c>
      <c r="AH21" s="292">
        <v>0.47</v>
      </c>
      <c r="AI21" s="292">
        <v>0.57969999999999999</v>
      </c>
      <c r="AJ21" s="292">
        <v>0.53690000000000004</v>
      </c>
      <c r="AK21" s="292">
        <v>0.58740000000000003</v>
      </c>
      <c r="AL21" s="307">
        <v>0.59289999999999998</v>
      </c>
      <c r="AM21" s="306">
        <v>1</v>
      </c>
      <c r="AN21" s="209"/>
      <c r="AO21" s="208"/>
    </row>
    <row r="22" spans="1:41" s="17" customFormat="1" ht="18.600000000000001" customHeight="1">
      <c r="A22" s="118" t="s">
        <v>118</v>
      </c>
      <c r="B22" s="250" t="s">
        <v>42</v>
      </c>
      <c r="C22" s="44" t="s">
        <v>43</v>
      </c>
      <c r="D22" s="81">
        <f>'Cuadro 1'!E22</f>
        <v>50000000</v>
      </c>
      <c r="E22" s="81">
        <f>'Cuadro 2'!E22</f>
        <v>30000000</v>
      </c>
      <c r="F22" s="114">
        <v>0</v>
      </c>
      <c r="G22" s="45">
        <v>0</v>
      </c>
      <c r="H22" s="45">
        <v>0</v>
      </c>
      <c r="I22" s="45">
        <v>0</v>
      </c>
      <c r="J22" s="45">
        <v>0</v>
      </c>
      <c r="K22" s="45">
        <v>15000000</v>
      </c>
      <c r="L22" s="45">
        <v>5000000</v>
      </c>
      <c r="M22" s="45">
        <v>10000000</v>
      </c>
      <c r="N22" s="45">
        <v>0</v>
      </c>
      <c r="O22" s="45">
        <v>0</v>
      </c>
      <c r="P22" s="82">
        <f>'Cuadro 2'!H22</f>
        <v>0</v>
      </c>
      <c r="Q22" s="115">
        <v>0</v>
      </c>
      <c r="R22" s="115">
        <v>0</v>
      </c>
      <c r="S22" s="115">
        <v>0</v>
      </c>
      <c r="T22" s="115">
        <v>0</v>
      </c>
      <c r="U22" s="115">
        <v>0</v>
      </c>
      <c r="V22" s="115">
        <v>0.3</v>
      </c>
      <c r="W22" s="115">
        <v>0.4</v>
      </c>
      <c r="X22" s="115">
        <v>0.6</v>
      </c>
      <c r="Y22" s="115">
        <v>0.6</v>
      </c>
      <c r="Z22" s="115">
        <v>0.6</v>
      </c>
      <c r="AA22" s="115">
        <f t="shared" si="2"/>
        <v>0.6</v>
      </c>
      <c r="AB22" s="293"/>
      <c r="AC22" s="292"/>
      <c r="AD22" s="292"/>
      <c r="AE22" s="292"/>
      <c r="AF22" s="292"/>
      <c r="AG22" s="292"/>
      <c r="AH22" s="292"/>
      <c r="AI22" s="292"/>
      <c r="AJ22" s="292"/>
      <c r="AK22" s="292"/>
      <c r="AL22" s="307"/>
      <c r="AM22" s="306"/>
      <c r="AN22" s="209"/>
      <c r="AO22" s="208"/>
    </row>
    <row r="23" spans="1:41" s="17" customFormat="1" ht="22.2" customHeight="1">
      <c r="A23" s="130" t="s">
        <v>45</v>
      </c>
      <c r="B23" s="260" t="s">
        <v>46</v>
      </c>
      <c r="C23" s="44" t="s">
        <v>47</v>
      </c>
      <c r="D23" s="45">
        <f>'Cuadro 1'!E23</f>
        <v>100000000</v>
      </c>
      <c r="E23" s="45">
        <f>'Cuadro 2'!E23</f>
        <v>91349418.599999994</v>
      </c>
      <c r="F23" s="114" t="s">
        <v>27</v>
      </c>
      <c r="G23" s="45" t="s">
        <v>27</v>
      </c>
      <c r="H23" s="45">
        <v>0</v>
      </c>
      <c r="I23" s="45">
        <v>0</v>
      </c>
      <c r="J23" s="45">
        <v>5145797.18</v>
      </c>
      <c r="K23" s="45">
        <v>0</v>
      </c>
      <c r="L23" s="45">
        <v>15406901.199999999</v>
      </c>
      <c r="M23" s="45">
        <v>32091430.600000005</v>
      </c>
      <c r="N23" s="45">
        <v>38705289.620000005</v>
      </c>
      <c r="O23" s="45">
        <v>0</v>
      </c>
      <c r="P23" s="82">
        <f>'Cuadro 2'!H23</f>
        <v>0</v>
      </c>
      <c r="Q23" s="115" t="s">
        <v>27</v>
      </c>
      <c r="R23" s="115" t="s">
        <v>27</v>
      </c>
      <c r="S23" s="115" t="s">
        <v>27</v>
      </c>
      <c r="T23" s="115">
        <v>0</v>
      </c>
      <c r="U23" s="115">
        <v>5.1457971799999995E-2</v>
      </c>
      <c r="V23" s="115">
        <v>5.1457971799999995E-2</v>
      </c>
      <c r="W23" s="115">
        <v>0.20552698379999998</v>
      </c>
      <c r="X23" s="115">
        <v>0.52644128980000005</v>
      </c>
      <c r="Y23" s="115">
        <v>0.91349418599999999</v>
      </c>
      <c r="Z23" s="115">
        <v>0.91349418599999999</v>
      </c>
      <c r="AA23" s="115">
        <f t="shared" si="2"/>
        <v>0.91349418599999999</v>
      </c>
      <c r="AB23" s="116" t="s">
        <v>27</v>
      </c>
      <c r="AC23" s="115" t="s">
        <v>27</v>
      </c>
      <c r="AD23" s="115">
        <v>0</v>
      </c>
      <c r="AE23" s="196">
        <v>0</v>
      </c>
      <c r="AF23" s="115">
        <v>7.5999999999999998E-2</v>
      </c>
      <c r="AG23" s="115">
        <v>0.19453353999999998</v>
      </c>
      <c r="AH23" s="115">
        <v>0.31290000000000001</v>
      </c>
      <c r="AI23" s="115">
        <v>0.46100000000000002</v>
      </c>
      <c r="AJ23" s="115">
        <v>0.56769999999999998</v>
      </c>
      <c r="AK23" s="115">
        <v>0.69940000000000002</v>
      </c>
      <c r="AL23" s="180">
        <v>0.70760000000000001</v>
      </c>
      <c r="AM23" s="177">
        <v>3</v>
      </c>
      <c r="AN23" s="209"/>
      <c r="AO23" s="208"/>
    </row>
    <row r="24" spans="1:41" s="4" customFormat="1" ht="26.4" customHeight="1">
      <c r="A24" s="130" t="s">
        <v>48</v>
      </c>
      <c r="B24" s="260" t="s">
        <v>49</v>
      </c>
      <c r="C24" s="119" t="s">
        <v>43</v>
      </c>
      <c r="D24" s="81">
        <f>'Cuadro 1'!E24</f>
        <v>144036000</v>
      </c>
      <c r="E24" s="81">
        <f>'Cuadro 2'!E24</f>
        <v>116989292.25</v>
      </c>
      <c r="F24" s="114" t="s">
        <v>27</v>
      </c>
      <c r="G24" s="45" t="s">
        <v>27</v>
      </c>
      <c r="H24" s="45" t="s">
        <v>27</v>
      </c>
      <c r="I24" s="45">
        <v>0</v>
      </c>
      <c r="J24" s="45">
        <v>11450375.07</v>
      </c>
      <c r="K24" s="45">
        <v>32874109.239999998</v>
      </c>
      <c r="L24" s="45">
        <v>10000000</v>
      </c>
      <c r="M24" s="45">
        <v>7664808.1200000001</v>
      </c>
      <c r="N24" s="45">
        <v>30000000</v>
      </c>
      <c r="O24" s="45">
        <v>25000000</v>
      </c>
      <c r="P24" s="82">
        <f>'Cuadro 2'!H24</f>
        <v>0</v>
      </c>
      <c r="Q24" s="115" t="s">
        <v>27</v>
      </c>
      <c r="R24" s="115" t="s">
        <v>27</v>
      </c>
      <c r="S24" s="115" t="s">
        <v>27</v>
      </c>
      <c r="T24" s="115">
        <v>0</v>
      </c>
      <c r="U24" s="115">
        <v>7.9496619386819969E-2</v>
      </c>
      <c r="V24" s="115">
        <v>0.30773198582298872</v>
      </c>
      <c r="W24" s="115">
        <v>0.37715907349551503</v>
      </c>
      <c r="X24" s="115">
        <v>0.43037360402954816</v>
      </c>
      <c r="Y24" s="115">
        <v>0.63865486704712715</v>
      </c>
      <c r="Z24" s="115">
        <v>0.8122225862284429</v>
      </c>
      <c r="AA24" s="115">
        <f t="shared" si="2"/>
        <v>0.81222258497875532</v>
      </c>
      <c r="AB24" s="120" t="s">
        <v>27</v>
      </c>
      <c r="AC24" s="121" t="s">
        <v>27</v>
      </c>
      <c r="AD24" s="121" t="s">
        <v>27</v>
      </c>
      <c r="AE24" s="115">
        <v>0</v>
      </c>
      <c r="AF24" s="115">
        <v>0.12</v>
      </c>
      <c r="AG24" s="115">
        <v>0.25</v>
      </c>
      <c r="AH24" s="115">
        <v>0.44</v>
      </c>
      <c r="AI24" s="115">
        <v>0.61</v>
      </c>
      <c r="AJ24" s="115">
        <v>0.7</v>
      </c>
      <c r="AK24" s="115">
        <v>0.87</v>
      </c>
      <c r="AL24" s="180">
        <v>0.89</v>
      </c>
      <c r="AM24" s="177">
        <v>2</v>
      </c>
      <c r="AN24" s="209"/>
      <c r="AO24" s="208"/>
    </row>
    <row r="25" spans="1:41" s="4" customFormat="1" ht="36" customHeight="1">
      <c r="A25" s="130" t="s">
        <v>50</v>
      </c>
      <c r="B25" s="260" t="s">
        <v>119</v>
      </c>
      <c r="C25" s="119" t="s">
        <v>120</v>
      </c>
      <c r="D25" s="81">
        <f>'Cuadro 1'!E25</f>
        <v>121300000</v>
      </c>
      <c r="E25" s="81">
        <f>'Cuadro 2'!E25</f>
        <v>116563456.84999999</v>
      </c>
      <c r="F25" s="114" t="s">
        <v>27</v>
      </c>
      <c r="G25" s="45" t="s">
        <v>27</v>
      </c>
      <c r="H25" s="45" t="s">
        <v>27</v>
      </c>
      <c r="I25" s="45" t="s">
        <v>27</v>
      </c>
      <c r="J25" s="45">
        <v>44485703.280000001</v>
      </c>
      <c r="K25" s="45">
        <v>4077753.56</v>
      </c>
      <c r="L25" s="45">
        <v>5000000</v>
      </c>
      <c r="M25" s="45">
        <v>3000000</v>
      </c>
      <c r="N25" s="45">
        <v>38000000</v>
      </c>
      <c r="O25" s="45">
        <v>22000000</v>
      </c>
      <c r="P25" s="82">
        <f>'Cuadro 2'!H25</f>
        <v>0</v>
      </c>
      <c r="Q25" s="115" t="s">
        <v>27</v>
      </c>
      <c r="R25" s="115" t="s">
        <v>27</v>
      </c>
      <c r="S25" s="115" t="s">
        <v>27</v>
      </c>
      <c r="T25" s="115" t="s">
        <v>27</v>
      </c>
      <c r="U25" s="115">
        <v>0.3307487232713755</v>
      </c>
      <c r="V25" s="115">
        <v>0.36106659360594801</v>
      </c>
      <c r="W25" s="115">
        <v>0.39824131479553904</v>
      </c>
      <c r="X25" s="115">
        <v>0.4205461475092937</v>
      </c>
      <c r="Y25" s="115">
        <v>0.70307402855018586</v>
      </c>
      <c r="Z25" s="115">
        <v>0.96095182885408081</v>
      </c>
      <c r="AA25" s="115">
        <f t="shared" si="2"/>
        <v>0.96095182893652098</v>
      </c>
      <c r="AB25" s="120" t="s">
        <v>27</v>
      </c>
      <c r="AC25" s="121" t="s">
        <v>27</v>
      </c>
      <c r="AD25" s="121" t="s">
        <v>27</v>
      </c>
      <c r="AE25" s="115" t="s">
        <v>27</v>
      </c>
      <c r="AF25" s="115">
        <v>0.37309999999999999</v>
      </c>
      <c r="AG25" s="115">
        <v>0.46954288240495146</v>
      </c>
      <c r="AH25" s="115">
        <v>0.51822292634144429</v>
      </c>
      <c r="AI25" s="115">
        <v>0.59640000000000004</v>
      </c>
      <c r="AJ25" s="115">
        <v>0.80379999999999996</v>
      </c>
      <c r="AK25" s="115">
        <v>0.87690000000000001</v>
      </c>
      <c r="AL25" s="180">
        <v>0.89270000000000005</v>
      </c>
      <c r="AM25" s="177">
        <v>2</v>
      </c>
      <c r="AN25" s="209"/>
      <c r="AO25" s="208"/>
    </row>
    <row r="26" spans="1:41" s="4" customFormat="1" ht="25.2" customHeight="1">
      <c r="A26" s="130" t="s">
        <v>54</v>
      </c>
      <c r="B26" s="260" t="s">
        <v>55</v>
      </c>
      <c r="C26" s="119" t="s">
        <v>61</v>
      </c>
      <c r="D26" s="81">
        <f>'Cuadro 1'!E26</f>
        <v>125000000</v>
      </c>
      <c r="E26" s="81">
        <f>'Cuadro 2'!E26</f>
        <v>68000000</v>
      </c>
      <c r="F26" s="114" t="s">
        <v>27</v>
      </c>
      <c r="G26" s="45" t="s">
        <v>27</v>
      </c>
      <c r="H26" s="45" t="s">
        <v>27</v>
      </c>
      <c r="I26" s="45" t="s">
        <v>27</v>
      </c>
      <c r="J26" s="45" t="s">
        <v>27</v>
      </c>
      <c r="K26" s="45">
        <v>0</v>
      </c>
      <c r="L26" s="45">
        <v>20000000</v>
      </c>
      <c r="M26" s="45">
        <v>0</v>
      </c>
      <c r="N26" s="45">
        <v>20000000</v>
      </c>
      <c r="O26" s="45">
        <v>8000000</v>
      </c>
      <c r="P26" s="82">
        <f>'Cuadro 2'!H26</f>
        <v>20000000</v>
      </c>
      <c r="Q26" s="115" t="s">
        <v>27</v>
      </c>
      <c r="R26" s="115" t="s">
        <v>27</v>
      </c>
      <c r="S26" s="115" t="s">
        <v>27</v>
      </c>
      <c r="T26" s="115" t="s">
        <v>27</v>
      </c>
      <c r="U26" s="115" t="s">
        <v>27</v>
      </c>
      <c r="V26" s="115">
        <v>0</v>
      </c>
      <c r="W26" s="115">
        <v>0.16</v>
      </c>
      <c r="X26" s="115">
        <v>0.16</v>
      </c>
      <c r="Y26" s="115">
        <v>0.32</v>
      </c>
      <c r="Z26" s="115">
        <v>0.38400000000000001</v>
      </c>
      <c r="AA26" s="115">
        <f t="shared" si="2"/>
        <v>0.54400000000000004</v>
      </c>
      <c r="AB26" s="120" t="s">
        <v>27</v>
      </c>
      <c r="AC26" s="121" t="s">
        <v>27</v>
      </c>
      <c r="AD26" s="121" t="s">
        <v>27</v>
      </c>
      <c r="AE26" s="115" t="s">
        <v>27</v>
      </c>
      <c r="AF26" s="115" t="s">
        <v>27</v>
      </c>
      <c r="AG26" s="115">
        <v>0</v>
      </c>
      <c r="AH26" s="115">
        <v>0.40300000000000002</v>
      </c>
      <c r="AI26" s="115">
        <v>0.441</v>
      </c>
      <c r="AJ26" s="115">
        <v>0.51919999999999999</v>
      </c>
      <c r="AK26" s="115">
        <v>0.60289999999999999</v>
      </c>
      <c r="AL26" s="180">
        <v>0.625</v>
      </c>
      <c r="AM26" s="177">
        <v>2</v>
      </c>
      <c r="AN26" s="209"/>
      <c r="AO26" s="208"/>
    </row>
    <row r="27" spans="1:41" s="4" customFormat="1" ht="31.2" customHeight="1">
      <c r="A27" s="130" t="s">
        <v>56</v>
      </c>
      <c r="B27" s="260" t="s">
        <v>145</v>
      </c>
      <c r="C27" s="119" t="s">
        <v>58</v>
      </c>
      <c r="D27" s="81">
        <f>'Cuadro 1'!E27</f>
        <v>100000000</v>
      </c>
      <c r="E27" s="81">
        <f>'Cuadro 2'!E27</f>
        <v>44923616.759999998</v>
      </c>
      <c r="F27" s="114" t="s">
        <v>27</v>
      </c>
      <c r="G27" s="45" t="s">
        <v>27</v>
      </c>
      <c r="H27" s="45" t="s">
        <v>27</v>
      </c>
      <c r="I27" s="45" t="s">
        <v>27</v>
      </c>
      <c r="J27" s="45" t="s">
        <v>27</v>
      </c>
      <c r="K27" s="45" t="s">
        <v>27</v>
      </c>
      <c r="L27" s="45">
        <v>850000</v>
      </c>
      <c r="M27" s="45">
        <v>5073616.76</v>
      </c>
      <c r="N27" s="45">
        <v>12000000</v>
      </c>
      <c r="O27" s="45">
        <v>20000000</v>
      </c>
      <c r="P27" s="82">
        <f>'Cuadro 2'!H27</f>
        <v>7000000</v>
      </c>
      <c r="Q27" s="115" t="s">
        <v>27</v>
      </c>
      <c r="R27" s="115" t="s">
        <v>27</v>
      </c>
      <c r="S27" s="115" t="s">
        <v>27</v>
      </c>
      <c r="T27" s="115" t="s">
        <v>27</v>
      </c>
      <c r="U27" s="115" t="s">
        <v>27</v>
      </c>
      <c r="V27" s="115" t="s">
        <v>27</v>
      </c>
      <c r="W27" s="115">
        <v>8.5000000000000006E-3</v>
      </c>
      <c r="X27" s="115">
        <v>5.92361676E-2</v>
      </c>
      <c r="Y27" s="115">
        <v>0.17923616759999997</v>
      </c>
      <c r="Z27" s="115">
        <v>0.37923616759999995</v>
      </c>
      <c r="AA27" s="115">
        <f t="shared" si="2"/>
        <v>0.44923616759999996</v>
      </c>
      <c r="AB27" s="120" t="s">
        <v>27</v>
      </c>
      <c r="AC27" s="121" t="s">
        <v>27</v>
      </c>
      <c r="AD27" s="121" t="s">
        <v>27</v>
      </c>
      <c r="AE27" s="115" t="s">
        <v>27</v>
      </c>
      <c r="AF27" s="115" t="s">
        <v>27</v>
      </c>
      <c r="AG27" s="115" t="s">
        <v>27</v>
      </c>
      <c r="AH27" s="115">
        <v>2.9818721799999997E-3</v>
      </c>
      <c r="AI27" s="115">
        <v>0.15090000000000001</v>
      </c>
      <c r="AJ27" s="115">
        <v>0.4405</v>
      </c>
      <c r="AK27" s="115">
        <v>0.42920000000000003</v>
      </c>
      <c r="AL27" s="180">
        <v>0.47410000000000002</v>
      </c>
      <c r="AM27" s="177">
        <v>2</v>
      </c>
      <c r="AN27" s="209"/>
      <c r="AO27" s="208"/>
    </row>
    <row r="28" spans="1:41" s="4" customFormat="1" ht="31.2" customHeight="1">
      <c r="A28" s="130" t="s">
        <v>59</v>
      </c>
      <c r="B28" s="260" t="s">
        <v>60</v>
      </c>
      <c r="C28" s="119" t="s">
        <v>61</v>
      </c>
      <c r="D28" s="81">
        <v>225000000</v>
      </c>
      <c r="E28" s="81">
        <f>'Cuadro 2'!E28</f>
        <v>0</v>
      </c>
      <c r="F28" s="114" t="s">
        <v>27</v>
      </c>
      <c r="G28" s="45" t="s">
        <v>27</v>
      </c>
      <c r="H28" s="45" t="s">
        <v>27</v>
      </c>
      <c r="I28" s="45" t="s">
        <v>27</v>
      </c>
      <c r="J28" s="45" t="s">
        <v>27</v>
      </c>
      <c r="K28" s="45" t="s">
        <v>27</v>
      </c>
      <c r="L28" s="45" t="s">
        <v>27</v>
      </c>
      <c r="M28" s="45" t="s">
        <v>27</v>
      </c>
      <c r="N28" s="45" t="s">
        <v>27</v>
      </c>
      <c r="O28" s="45">
        <v>0</v>
      </c>
      <c r="P28" s="82">
        <f>'Cuadro 2'!H28</f>
        <v>0</v>
      </c>
      <c r="Q28" s="115" t="s">
        <v>27</v>
      </c>
      <c r="R28" s="115" t="s">
        <v>27</v>
      </c>
      <c r="S28" s="115" t="s">
        <v>27</v>
      </c>
      <c r="T28" s="115" t="s">
        <v>27</v>
      </c>
      <c r="U28" s="115" t="s">
        <v>27</v>
      </c>
      <c r="V28" s="115" t="s">
        <v>27</v>
      </c>
      <c r="W28" s="115" t="s">
        <v>27</v>
      </c>
      <c r="X28" s="115" t="s">
        <v>27</v>
      </c>
      <c r="Y28" s="115" t="s">
        <v>27</v>
      </c>
      <c r="Z28" s="115">
        <v>0</v>
      </c>
      <c r="AA28" s="115">
        <f t="shared" si="2"/>
        <v>0</v>
      </c>
      <c r="AB28" s="120" t="s">
        <v>27</v>
      </c>
      <c r="AC28" s="121" t="s">
        <v>27</v>
      </c>
      <c r="AD28" s="121" t="s">
        <v>27</v>
      </c>
      <c r="AE28" s="115" t="s">
        <v>27</v>
      </c>
      <c r="AF28" s="115" t="s">
        <v>27</v>
      </c>
      <c r="AG28" s="115" t="s">
        <v>27</v>
      </c>
      <c r="AH28" s="115" t="s">
        <v>27</v>
      </c>
      <c r="AI28" s="115" t="s">
        <v>27</v>
      </c>
      <c r="AJ28" s="115" t="s">
        <v>27</v>
      </c>
      <c r="AK28" s="115">
        <v>3.8899999999999997E-2</v>
      </c>
      <c r="AL28" s="180">
        <v>4.3499999999999997E-2</v>
      </c>
      <c r="AM28" s="177">
        <v>0.01</v>
      </c>
      <c r="AN28" s="209"/>
      <c r="AO28" s="208"/>
    </row>
    <row r="29" spans="1:41" s="20" customFormat="1" ht="13.95" customHeight="1">
      <c r="A29" s="122"/>
      <c r="B29" s="261"/>
      <c r="C29" s="123"/>
      <c r="D29" s="124">
        <f t="shared" ref="D29:P29" si="3">SUM(D21:D28)</f>
        <v>1265336000</v>
      </c>
      <c r="E29" s="124">
        <f t="shared" si="3"/>
        <v>780825784.46000004</v>
      </c>
      <c r="F29" s="131">
        <f t="shared" si="3"/>
        <v>0</v>
      </c>
      <c r="G29" s="49">
        <f t="shared" si="3"/>
        <v>5000000</v>
      </c>
      <c r="H29" s="49">
        <f t="shared" si="3"/>
        <v>45000000</v>
      </c>
      <c r="I29" s="49">
        <f t="shared" si="3"/>
        <v>120000000</v>
      </c>
      <c r="J29" s="49">
        <f t="shared" si="3"/>
        <v>61081875.530000001</v>
      </c>
      <c r="K29" s="49">
        <f t="shared" si="3"/>
        <v>51951862.799999997</v>
      </c>
      <c r="L29" s="49">
        <f t="shared" si="3"/>
        <v>86256901.200000003</v>
      </c>
      <c r="M29" s="49">
        <f t="shared" si="3"/>
        <v>137829855.48000002</v>
      </c>
      <c r="N29" s="49">
        <f t="shared" si="3"/>
        <v>141705289.62</v>
      </c>
      <c r="O29" s="49">
        <f t="shared" si="3"/>
        <v>105000000</v>
      </c>
      <c r="P29" s="55">
        <f t="shared" si="3"/>
        <v>27000000</v>
      </c>
      <c r="Q29" s="127"/>
      <c r="R29" s="127"/>
      <c r="S29" s="127"/>
      <c r="T29" s="127"/>
      <c r="U29" s="127"/>
      <c r="V29" s="127"/>
      <c r="W29" s="127"/>
      <c r="X29" s="127"/>
      <c r="Y29" s="127"/>
      <c r="Z29" s="127"/>
      <c r="AA29" s="127"/>
      <c r="AB29" s="120"/>
      <c r="AC29" s="121"/>
      <c r="AD29" s="121"/>
      <c r="AE29" s="121"/>
      <c r="AF29" s="121"/>
      <c r="AG29" s="121"/>
      <c r="AH29" s="121"/>
      <c r="AI29" s="121"/>
      <c r="AJ29" s="121"/>
      <c r="AK29" s="121"/>
      <c r="AL29" s="181"/>
      <c r="AM29" s="178"/>
      <c r="AN29" s="209"/>
      <c r="AO29" s="208"/>
    </row>
    <row r="30" spans="1:41" s="4" customFormat="1" ht="13.95" customHeight="1">
      <c r="A30" s="132"/>
      <c r="B30" s="249"/>
      <c r="C30" s="119"/>
      <c r="D30" s="81"/>
      <c r="E30" s="81"/>
      <c r="F30" s="129"/>
      <c r="G30" s="81"/>
      <c r="H30" s="81"/>
      <c r="I30" s="81"/>
      <c r="J30" s="81"/>
      <c r="K30" s="81"/>
      <c r="L30" s="45"/>
      <c r="M30" s="45"/>
      <c r="N30" s="45"/>
      <c r="O30" s="45"/>
      <c r="P30" s="82"/>
      <c r="Q30" s="121"/>
      <c r="R30" s="121"/>
      <c r="S30" s="121"/>
      <c r="T30" s="121"/>
      <c r="U30" s="115"/>
      <c r="V30" s="115"/>
      <c r="W30" s="115"/>
      <c r="X30" s="115"/>
      <c r="Y30" s="115"/>
      <c r="Z30" s="115"/>
      <c r="AA30" s="115"/>
      <c r="AB30" s="120"/>
      <c r="AC30" s="121"/>
      <c r="AD30" s="121"/>
      <c r="AE30" s="121"/>
      <c r="AF30" s="121"/>
      <c r="AG30" s="121"/>
      <c r="AH30" s="121"/>
      <c r="AI30" s="121"/>
      <c r="AJ30" s="121"/>
      <c r="AK30" s="121"/>
      <c r="AL30" s="180"/>
      <c r="AM30" s="177"/>
      <c r="AN30" s="209"/>
      <c r="AO30" s="208"/>
    </row>
    <row r="31" spans="1:41" s="4" customFormat="1" ht="13.95" customHeight="1">
      <c r="A31" s="128" t="s">
        <v>62</v>
      </c>
      <c r="B31" s="249"/>
      <c r="C31" s="119"/>
      <c r="D31" s="81"/>
      <c r="E31" s="81"/>
      <c r="F31" s="114"/>
      <c r="G31" s="45"/>
      <c r="H31" s="45"/>
      <c r="I31" s="45"/>
      <c r="J31" s="45"/>
      <c r="K31" s="45"/>
      <c r="L31" s="45"/>
      <c r="M31" s="45"/>
      <c r="N31" s="45"/>
      <c r="O31" s="45"/>
      <c r="P31" s="82"/>
      <c r="Q31" s="115"/>
      <c r="R31" s="115"/>
      <c r="S31" s="115"/>
      <c r="T31" s="115"/>
      <c r="U31" s="115"/>
      <c r="V31" s="115"/>
      <c r="W31" s="115"/>
      <c r="X31" s="115"/>
      <c r="Y31" s="115"/>
      <c r="Z31" s="115"/>
      <c r="AA31" s="115"/>
      <c r="AB31" s="120"/>
      <c r="AC31" s="121"/>
      <c r="AD31" s="121"/>
      <c r="AE31" s="121"/>
      <c r="AF31" s="121"/>
      <c r="AG31" s="121"/>
      <c r="AH31" s="121"/>
      <c r="AI31" s="121"/>
      <c r="AJ31" s="121"/>
      <c r="AK31" s="121"/>
      <c r="AL31" s="180"/>
      <c r="AM31" s="177"/>
      <c r="AN31" s="209"/>
      <c r="AO31" s="208"/>
    </row>
    <row r="32" spans="1:41" s="4" customFormat="1" ht="31.2" customHeight="1">
      <c r="A32" s="118" t="s">
        <v>63</v>
      </c>
      <c r="B32" s="262" t="s">
        <v>64</v>
      </c>
      <c r="C32" s="119" t="s">
        <v>90</v>
      </c>
      <c r="D32" s="81">
        <f>'Cuadro 1'!E32</f>
        <v>156640000</v>
      </c>
      <c r="E32" s="81">
        <f>'Cuadro 2'!E32</f>
        <v>16171746</v>
      </c>
      <c r="F32" s="114" t="s">
        <v>27</v>
      </c>
      <c r="G32" s="45" t="s">
        <v>27</v>
      </c>
      <c r="H32" s="45" t="s">
        <v>27</v>
      </c>
      <c r="I32" s="45" t="s">
        <v>27</v>
      </c>
      <c r="J32" s="45" t="s">
        <v>27</v>
      </c>
      <c r="K32" s="45">
        <v>0</v>
      </c>
      <c r="L32" s="45">
        <v>3238550</v>
      </c>
      <c r="M32" s="45">
        <v>2114200</v>
      </c>
      <c r="N32" s="45">
        <v>3947150.0199999996</v>
      </c>
      <c r="O32" s="45">
        <v>5587431.1099999994</v>
      </c>
      <c r="P32" s="82">
        <f>'Cuadro 2'!H32</f>
        <v>1284414.8700000001</v>
      </c>
      <c r="Q32" s="115" t="s">
        <v>27</v>
      </c>
      <c r="R32" s="115" t="s">
        <v>27</v>
      </c>
      <c r="S32" s="115" t="s">
        <v>27</v>
      </c>
      <c r="T32" s="115" t="s">
        <v>27</v>
      </c>
      <c r="U32" s="115" t="s">
        <v>27</v>
      </c>
      <c r="V32" s="115">
        <v>0</v>
      </c>
      <c r="W32" s="115">
        <v>2.0675114913176709E-2</v>
      </c>
      <c r="X32" s="115">
        <v>3.4172305924412665E-2</v>
      </c>
      <c r="Y32" s="115">
        <v>5.9371169688457605E-2</v>
      </c>
      <c r="Z32" s="115">
        <v>9.5041695160878445E-2</v>
      </c>
      <c r="AA32" s="115">
        <f>E32/D32</f>
        <v>0.10324148365679264</v>
      </c>
      <c r="AB32" s="116" t="s">
        <v>27</v>
      </c>
      <c r="AC32" s="115" t="s">
        <v>27</v>
      </c>
      <c r="AD32" s="115" t="s">
        <v>27</v>
      </c>
      <c r="AE32" s="115" t="s">
        <v>27</v>
      </c>
      <c r="AF32" s="115" t="s">
        <v>27</v>
      </c>
      <c r="AG32" s="115">
        <v>0</v>
      </c>
      <c r="AH32" s="115">
        <v>6.3E-3</v>
      </c>
      <c r="AI32" s="115">
        <v>4.9200000000000001E-2</v>
      </c>
      <c r="AJ32" s="115">
        <v>8.1900000000000001E-2</v>
      </c>
      <c r="AK32" s="115">
        <v>0.23569999999999999</v>
      </c>
      <c r="AL32" s="180">
        <v>0.27150000000000002</v>
      </c>
      <c r="AM32" s="177">
        <v>3</v>
      </c>
      <c r="AN32" s="209"/>
      <c r="AO32" s="208"/>
    </row>
    <row r="33" spans="1:82" s="4" customFormat="1" ht="52.8" customHeight="1">
      <c r="A33" s="118" t="s">
        <v>67</v>
      </c>
      <c r="B33" s="262" t="s">
        <v>147</v>
      </c>
      <c r="C33" s="119" t="s">
        <v>39</v>
      </c>
      <c r="D33" s="81">
        <v>160000000</v>
      </c>
      <c r="E33" s="81">
        <f>'Cuadro 2'!E33</f>
        <v>0</v>
      </c>
      <c r="F33" s="114" t="s">
        <v>27</v>
      </c>
      <c r="G33" s="45" t="s">
        <v>27</v>
      </c>
      <c r="H33" s="45" t="s">
        <v>27</v>
      </c>
      <c r="I33" s="45" t="s">
        <v>27</v>
      </c>
      <c r="J33" s="45" t="s">
        <v>27</v>
      </c>
      <c r="K33" s="45" t="s">
        <v>27</v>
      </c>
      <c r="L33" s="45" t="s">
        <v>27</v>
      </c>
      <c r="M33" s="45" t="s">
        <v>27</v>
      </c>
      <c r="N33" s="45" t="s">
        <v>27</v>
      </c>
      <c r="O33" s="45">
        <v>0</v>
      </c>
      <c r="P33" s="82">
        <f>'Cuadro 2'!H33</f>
        <v>0</v>
      </c>
      <c r="Q33" s="115" t="s">
        <v>27</v>
      </c>
      <c r="R33" s="115" t="s">
        <v>27</v>
      </c>
      <c r="S33" s="115" t="s">
        <v>27</v>
      </c>
      <c r="T33" s="115" t="s">
        <v>27</v>
      </c>
      <c r="U33" s="115" t="s">
        <v>27</v>
      </c>
      <c r="V33" s="115" t="s">
        <v>27</v>
      </c>
      <c r="W33" s="115" t="s">
        <v>27</v>
      </c>
      <c r="X33" s="115" t="s">
        <v>27</v>
      </c>
      <c r="Y33" s="115" t="s">
        <v>27</v>
      </c>
      <c r="Z33" s="115">
        <v>0</v>
      </c>
      <c r="AA33" s="115">
        <f>E33/D33</f>
        <v>0</v>
      </c>
      <c r="AB33" s="116" t="s">
        <v>27</v>
      </c>
      <c r="AC33" s="115" t="s">
        <v>27</v>
      </c>
      <c r="AD33" s="115" t="s">
        <v>27</v>
      </c>
      <c r="AE33" s="115" t="s">
        <v>27</v>
      </c>
      <c r="AF33" s="115" t="s">
        <v>27</v>
      </c>
      <c r="AG33" s="115" t="s">
        <v>27</v>
      </c>
      <c r="AH33" s="115" t="s">
        <v>27</v>
      </c>
      <c r="AI33" s="115" t="s">
        <v>27</v>
      </c>
      <c r="AJ33" s="115" t="s">
        <v>27</v>
      </c>
      <c r="AK33" s="115" t="s">
        <v>27</v>
      </c>
      <c r="AL33" s="217" t="s">
        <v>27</v>
      </c>
      <c r="AM33" s="269" t="s">
        <v>27</v>
      </c>
      <c r="AN33" s="209"/>
      <c r="AO33" s="208"/>
    </row>
    <row r="34" spans="1:82" s="20" customFormat="1" ht="16.95" customHeight="1">
      <c r="A34" s="122"/>
      <c r="B34" s="261"/>
      <c r="C34" s="123"/>
      <c r="D34" s="124">
        <f>SUM(D32:D33)</f>
        <v>316640000</v>
      </c>
      <c r="E34" s="124">
        <f>SUM(E32:E32)</f>
        <v>16171746</v>
      </c>
      <c r="F34" s="125">
        <f>SUM(F32:F33)</f>
        <v>0</v>
      </c>
      <c r="G34" s="124">
        <f>SUM(G32:G33)</f>
        <v>0</v>
      </c>
      <c r="H34" s="124">
        <f t="shared" ref="H34:O34" si="4">SUM(H32:H33)</f>
        <v>0</v>
      </c>
      <c r="I34" s="124">
        <f t="shared" si="4"/>
        <v>0</v>
      </c>
      <c r="J34" s="124">
        <f t="shared" si="4"/>
        <v>0</v>
      </c>
      <c r="K34" s="124">
        <f t="shared" si="4"/>
        <v>0</v>
      </c>
      <c r="L34" s="124">
        <f t="shared" si="4"/>
        <v>3238550</v>
      </c>
      <c r="M34" s="124">
        <f t="shared" si="4"/>
        <v>2114200</v>
      </c>
      <c r="N34" s="124">
        <f t="shared" si="4"/>
        <v>3947150.0199999996</v>
      </c>
      <c r="O34" s="124">
        <f t="shared" si="4"/>
        <v>5587431.1099999994</v>
      </c>
      <c r="P34" s="205">
        <f>SUM(P32:P33)</f>
        <v>1284414.8700000001</v>
      </c>
      <c r="Q34" s="127"/>
      <c r="R34" s="127"/>
      <c r="S34" s="127"/>
      <c r="T34" s="127"/>
      <c r="U34" s="127"/>
      <c r="V34" s="127"/>
      <c r="W34" s="127"/>
      <c r="X34" s="127"/>
      <c r="Y34" s="127"/>
      <c r="Z34" s="127"/>
      <c r="AA34" s="127"/>
      <c r="AB34" s="120"/>
      <c r="AC34" s="121"/>
      <c r="AD34" s="121"/>
      <c r="AE34" s="121"/>
      <c r="AF34" s="121"/>
      <c r="AG34" s="121"/>
      <c r="AH34" s="121"/>
      <c r="AI34" s="121"/>
      <c r="AJ34" s="121"/>
      <c r="AK34" s="121"/>
      <c r="AL34" s="181"/>
      <c r="AM34" s="178"/>
      <c r="AN34" s="209"/>
      <c r="AO34" s="208"/>
    </row>
    <row r="35" spans="1:82" s="20" customFormat="1" ht="16.95" customHeight="1">
      <c r="A35" s="122"/>
      <c r="B35" s="261"/>
      <c r="C35" s="123"/>
      <c r="D35" s="124"/>
      <c r="E35" s="124"/>
      <c r="F35" s="125"/>
      <c r="G35" s="124"/>
      <c r="H35" s="124"/>
      <c r="I35" s="124"/>
      <c r="J35" s="124"/>
      <c r="K35" s="124"/>
      <c r="L35" s="49"/>
      <c r="M35" s="49"/>
      <c r="N35" s="49"/>
      <c r="O35" s="49"/>
      <c r="P35" s="55"/>
      <c r="Q35" s="127"/>
      <c r="R35" s="127"/>
      <c r="S35" s="127"/>
      <c r="T35" s="127"/>
      <c r="U35" s="127"/>
      <c r="V35" s="127"/>
      <c r="W35" s="127"/>
      <c r="X35" s="127"/>
      <c r="Y35" s="127"/>
      <c r="Z35" s="127"/>
      <c r="AA35" s="127"/>
      <c r="AB35" s="120"/>
      <c r="AC35" s="121"/>
      <c r="AD35" s="121"/>
      <c r="AE35" s="121"/>
      <c r="AF35" s="121"/>
      <c r="AG35" s="121"/>
      <c r="AH35" s="121"/>
      <c r="AI35" s="121"/>
      <c r="AJ35" s="121"/>
      <c r="AK35" s="121"/>
      <c r="AL35" s="181"/>
      <c r="AM35" s="177"/>
      <c r="AN35" s="209"/>
      <c r="AO35" s="208"/>
    </row>
    <row r="36" spans="1:82" s="20" customFormat="1" ht="16.95" customHeight="1">
      <c r="A36" s="122" t="s">
        <v>70</v>
      </c>
      <c r="B36" s="249"/>
      <c r="C36" s="119"/>
      <c r="D36" s="124"/>
      <c r="E36" s="124"/>
      <c r="F36" s="131"/>
      <c r="G36" s="49"/>
      <c r="H36" s="49"/>
      <c r="I36" s="49"/>
      <c r="J36" s="49"/>
      <c r="K36" s="49"/>
      <c r="L36" s="49"/>
      <c r="M36" s="49"/>
      <c r="N36" s="49"/>
      <c r="O36" s="49"/>
      <c r="P36" s="55"/>
      <c r="Q36" s="127"/>
      <c r="R36" s="127"/>
      <c r="S36" s="127"/>
      <c r="T36" s="127"/>
      <c r="U36" s="127"/>
      <c r="V36" s="127"/>
      <c r="W36" s="127"/>
      <c r="X36" s="127"/>
      <c r="Y36" s="127"/>
      <c r="Z36" s="127"/>
      <c r="AA36" s="127"/>
      <c r="AB36" s="120"/>
      <c r="AC36" s="121"/>
      <c r="AD36" s="121"/>
      <c r="AE36" s="121"/>
      <c r="AF36" s="121"/>
      <c r="AG36" s="121"/>
      <c r="AH36" s="121"/>
      <c r="AI36" s="121"/>
      <c r="AJ36" s="121"/>
      <c r="AK36" s="121"/>
      <c r="AL36" s="181"/>
      <c r="AM36" s="178"/>
      <c r="AN36" s="209"/>
      <c r="AO36" s="208"/>
    </row>
    <row r="37" spans="1:82" s="20" customFormat="1" ht="37.200000000000003" customHeight="1">
      <c r="A37" s="212" t="s">
        <v>71</v>
      </c>
      <c r="B37" s="260" t="s">
        <v>121</v>
      </c>
      <c r="C37" s="119" t="s">
        <v>25</v>
      </c>
      <c r="D37" s="45">
        <f>'Cuadro 1'!E37</f>
        <v>296000000</v>
      </c>
      <c r="E37" s="45">
        <f>'Cuadro 2'!E37</f>
        <v>276239992.27000004</v>
      </c>
      <c r="F37" s="114">
        <v>0</v>
      </c>
      <c r="G37" s="45">
        <v>0</v>
      </c>
      <c r="H37" s="45">
        <v>0</v>
      </c>
      <c r="I37" s="45">
        <v>0</v>
      </c>
      <c r="J37" s="45">
        <v>37374665.859999999</v>
      </c>
      <c r="K37" s="45">
        <v>39012508.710000001</v>
      </c>
      <c r="L37" s="45">
        <v>62032244.909999996</v>
      </c>
      <c r="M37" s="45">
        <v>53087088.469999999</v>
      </c>
      <c r="N37" s="45">
        <v>59709468.840000004</v>
      </c>
      <c r="O37" s="45">
        <v>17354326.009999998</v>
      </c>
      <c r="P37" s="82">
        <f>'Cuadro 2'!H37</f>
        <v>7669689.4700000007</v>
      </c>
      <c r="Q37" s="115">
        <v>0</v>
      </c>
      <c r="R37" s="115">
        <v>0</v>
      </c>
      <c r="S37" s="115">
        <v>0</v>
      </c>
      <c r="T37" s="115">
        <v>0</v>
      </c>
      <c r="U37" s="115">
        <v>0.12626576304054055</v>
      </c>
      <c r="V37" s="115">
        <v>0.25806477895270274</v>
      </c>
      <c r="W37" s="115">
        <v>0.46760000000000002</v>
      </c>
      <c r="X37" s="115">
        <v>0.64698144577702699</v>
      </c>
      <c r="Y37" s="115">
        <v>0.84870262429054055</v>
      </c>
      <c r="Z37" s="115">
        <v>0.90733210405405407</v>
      </c>
      <c r="AA37" s="115">
        <f>E37/D37</f>
        <v>0.93324321712837854</v>
      </c>
      <c r="AB37" s="116">
        <v>0</v>
      </c>
      <c r="AC37" s="115">
        <v>7.1000000000000004E-3</v>
      </c>
      <c r="AD37" s="115">
        <v>2.5499999999999998E-2</v>
      </c>
      <c r="AE37" s="115">
        <v>6.0999999999999999E-2</v>
      </c>
      <c r="AF37" s="115">
        <v>0.20519999999999999</v>
      </c>
      <c r="AG37" s="115">
        <v>0.3392</v>
      </c>
      <c r="AH37" s="115">
        <v>0.45479999999999998</v>
      </c>
      <c r="AI37" s="115">
        <v>0.76060000000000005</v>
      </c>
      <c r="AJ37" s="115">
        <v>0.81179999999999997</v>
      </c>
      <c r="AK37" s="115">
        <v>0.9</v>
      </c>
      <c r="AL37" s="180">
        <v>0.91569999999999996</v>
      </c>
      <c r="AM37" s="177">
        <v>2</v>
      </c>
      <c r="AN37" s="209"/>
      <c r="AO37" s="208"/>
    </row>
    <row r="38" spans="1:82" s="20" customFormat="1" ht="16.95" customHeight="1">
      <c r="A38" s="122"/>
      <c r="B38" s="249"/>
      <c r="C38" s="119"/>
      <c r="D38" s="49">
        <f t="shared" ref="D38:P38" si="5">SUM(D37:D37)</f>
        <v>296000000</v>
      </c>
      <c r="E38" s="49">
        <f t="shared" si="5"/>
        <v>276239992.27000004</v>
      </c>
      <c r="F38" s="125">
        <f t="shared" si="5"/>
        <v>0</v>
      </c>
      <c r="G38" s="124">
        <f t="shared" si="5"/>
        <v>0</v>
      </c>
      <c r="H38" s="124">
        <f t="shared" si="5"/>
        <v>0</v>
      </c>
      <c r="I38" s="124">
        <f t="shared" si="5"/>
        <v>0</v>
      </c>
      <c r="J38" s="124">
        <f t="shared" si="5"/>
        <v>37374665.859999999</v>
      </c>
      <c r="K38" s="124">
        <f t="shared" si="5"/>
        <v>39012508.710000001</v>
      </c>
      <c r="L38" s="124">
        <f t="shared" si="5"/>
        <v>62032244.909999996</v>
      </c>
      <c r="M38" s="124">
        <f t="shared" si="5"/>
        <v>53087088.469999999</v>
      </c>
      <c r="N38" s="124">
        <f t="shared" si="5"/>
        <v>59709468.840000004</v>
      </c>
      <c r="O38" s="124">
        <f t="shared" si="5"/>
        <v>17354326.009999998</v>
      </c>
      <c r="P38" s="55">
        <f t="shared" si="5"/>
        <v>7669689.4700000007</v>
      </c>
      <c r="Q38" s="127"/>
      <c r="R38" s="127"/>
      <c r="S38" s="127"/>
      <c r="T38" s="127"/>
      <c r="U38" s="127"/>
      <c r="V38" s="127"/>
      <c r="W38" s="127"/>
      <c r="X38" s="127"/>
      <c r="Y38" s="127"/>
      <c r="Z38" s="127"/>
      <c r="AA38" s="127"/>
      <c r="AB38" s="120"/>
      <c r="AC38" s="121"/>
      <c r="AD38" s="121"/>
      <c r="AE38" s="121"/>
      <c r="AF38" s="115"/>
      <c r="AG38" s="115"/>
      <c r="AH38" s="115"/>
      <c r="AI38" s="115"/>
      <c r="AJ38" s="115"/>
      <c r="AK38" s="115"/>
      <c r="AL38" s="181"/>
      <c r="AM38" s="178"/>
      <c r="AN38" s="209"/>
      <c r="AO38" s="208"/>
    </row>
    <row r="39" spans="1:82" s="4" customFormat="1" ht="16.95" customHeight="1">
      <c r="A39" s="132"/>
      <c r="B39" s="249"/>
      <c r="C39" s="119"/>
      <c r="D39" s="45"/>
      <c r="E39" s="45"/>
      <c r="F39" s="129"/>
      <c r="G39" s="81"/>
      <c r="H39" s="81"/>
      <c r="I39" s="81"/>
      <c r="J39" s="81"/>
      <c r="K39" s="81"/>
      <c r="L39" s="45"/>
      <c r="M39" s="45"/>
      <c r="N39" s="45"/>
      <c r="O39" s="45"/>
      <c r="P39" s="82"/>
      <c r="Q39" s="115"/>
      <c r="R39" s="115"/>
      <c r="S39" s="115"/>
      <c r="T39" s="115"/>
      <c r="U39" s="115"/>
      <c r="V39" s="115"/>
      <c r="W39" s="115"/>
      <c r="X39" s="115"/>
      <c r="Y39" s="115"/>
      <c r="Z39" s="115"/>
      <c r="AA39" s="115"/>
      <c r="AB39" s="120"/>
      <c r="AC39" s="121"/>
      <c r="AD39" s="121"/>
      <c r="AE39" s="121"/>
      <c r="AF39" s="115"/>
      <c r="AG39" s="115"/>
      <c r="AH39" s="115"/>
      <c r="AI39" s="115"/>
      <c r="AJ39" s="115"/>
      <c r="AK39" s="115"/>
      <c r="AL39" s="180"/>
      <c r="AM39" s="177"/>
      <c r="AN39" s="209"/>
      <c r="AO39" s="208"/>
    </row>
    <row r="40" spans="1:82" s="4" customFormat="1" ht="16.95" customHeight="1">
      <c r="A40" s="128" t="s">
        <v>73</v>
      </c>
      <c r="B40" s="249"/>
      <c r="C40" s="119"/>
      <c r="D40" s="45"/>
      <c r="E40" s="45"/>
      <c r="F40" s="129"/>
      <c r="G40" s="81"/>
      <c r="H40" s="81"/>
      <c r="I40" s="81"/>
      <c r="J40" s="81"/>
      <c r="K40" s="81"/>
      <c r="L40" s="45"/>
      <c r="M40" s="45"/>
      <c r="N40" s="45"/>
      <c r="O40" s="45"/>
      <c r="P40" s="82"/>
      <c r="Q40" s="115"/>
      <c r="R40" s="115"/>
      <c r="S40" s="115"/>
      <c r="T40" s="115"/>
      <c r="U40" s="115"/>
      <c r="V40" s="115"/>
      <c r="W40" s="115"/>
      <c r="X40" s="115"/>
      <c r="Y40" s="115"/>
      <c r="Z40" s="115"/>
      <c r="AA40" s="115"/>
      <c r="AB40" s="120"/>
      <c r="AC40" s="121"/>
      <c r="AD40" s="121"/>
      <c r="AE40" s="121"/>
      <c r="AF40" s="115"/>
      <c r="AG40" s="115"/>
      <c r="AH40" s="115"/>
      <c r="AI40" s="115"/>
      <c r="AJ40" s="115"/>
      <c r="AK40" s="115"/>
      <c r="AL40" s="180"/>
      <c r="AM40" s="190"/>
      <c r="AN40" s="209"/>
      <c r="AO40" s="208"/>
    </row>
    <row r="41" spans="1:82" s="4" customFormat="1" ht="32.4" customHeight="1">
      <c r="A41" s="118" t="s">
        <v>74</v>
      </c>
      <c r="B41" s="263" t="s">
        <v>146</v>
      </c>
      <c r="C41" s="44" t="s">
        <v>52</v>
      </c>
      <c r="D41" s="45">
        <f>'Cuadro 1'!E41</f>
        <v>173655375.15868244</v>
      </c>
      <c r="E41" s="45">
        <f>'Cuadro 2'!E41</f>
        <v>41730072.706621237</v>
      </c>
      <c r="F41" s="114" t="s">
        <v>27</v>
      </c>
      <c r="G41" s="45" t="s">
        <v>27</v>
      </c>
      <c r="H41" s="45">
        <v>0</v>
      </c>
      <c r="I41" s="45">
        <f>17318638.9999999/P63</f>
        <v>115712.16008552082</v>
      </c>
      <c r="J41" s="45">
        <f>1216372948/P63</f>
        <v>8127032.4580744309</v>
      </c>
      <c r="K41" s="45">
        <f>1118131105/P63</f>
        <v>7470642.7807843927</v>
      </c>
      <c r="L41" s="45">
        <f>1399114822/P63</f>
        <v>9347997.7416984048</v>
      </c>
      <c r="M41" s="45">
        <f>549543611/P63</f>
        <v>3671701.8173314626</v>
      </c>
      <c r="N41" s="45">
        <f>1191255844/P63</f>
        <v>7959215.9016502984</v>
      </c>
      <c r="O41" s="45">
        <f>754003013/P63</f>
        <v>5037769.8469967265</v>
      </c>
      <c r="P41" s="82">
        <f>'Cuadro 2'!H41</f>
        <v>0</v>
      </c>
      <c r="Q41" s="115" t="s">
        <v>27</v>
      </c>
      <c r="R41" s="115" t="s">
        <v>27</v>
      </c>
      <c r="S41" s="115" t="s">
        <v>27</v>
      </c>
      <c r="T41" s="115">
        <v>6.663321534377284E-4</v>
      </c>
      <c r="U41" s="115">
        <v>4.7466106998576431E-2</v>
      </c>
      <c r="V41" s="115">
        <v>9.0499999999999997E-2</v>
      </c>
      <c r="W41" s="115">
        <v>0.14431678327113232</v>
      </c>
      <c r="X41" s="115">
        <v>0.16546039494440384</v>
      </c>
      <c r="Y41" s="115">
        <v>0.21129379281289679</v>
      </c>
      <c r="Z41" s="115">
        <v>0.24030395067523375</v>
      </c>
      <c r="AA41" s="115">
        <f>E41/D41</f>
        <v>0.24030395067523375</v>
      </c>
      <c r="AB41" s="116" t="s">
        <v>27</v>
      </c>
      <c r="AC41" s="115" t="s">
        <v>27</v>
      </c>
      <c r="AD41" s="115">
        <v>2.5000000000000001E-3</v>
      </c>
      <c r="AE41" s="196">
        <v>1.6477200000000001E-2</v>
      </c>
      <c r="AF41" s="115">
        <v>0.10839093399999999</v>
      </c>
      <c r="AG41" s="115">
        <v>0.1676</v>
      </c>
      <c r="AH41" s="115">
        <v>0.2567179544</v>
      </c>
      <c r="AI41" s="115">
        <v>0.3014</v>
      </c>
      <c r="AJ41" s="115">
        <v>0.35139999999999999</v>
      </c>
      <c r="AK41" s="115">
        <v>0.42599999999999999</v>
      </c>
      <c r="AL41" s="180">
        <v>0.45400000000000001</v>
      </c>
      <c r="AM41" s="177">
        <v>2</v>
      </c>
      <c r="AN41" s="209"/>
      <c r="AO41" s="208"/>
    </row>
    <row r="42" spans="1:82" s="4" customFormat="1" ht="13.95" customHeight="1">
      <c r="A42" s="122"/>
      <c r="B42" s="249"/>
      <c r="C42" s="119"/>
      <c r="D42" s="49">
        <f t="shared" ref="D42:P42" si="6">SUM(D41:D41)</f>
        <v>173655375.15868244</v>
      </c>
      <c r="E42" s="49">
        <f t="shared" si="6"/>
        <v>41730072.706621237</v>
      </c>
      <c r="F42" s="125">
        <f t="shared" si="6"/>
        <v>0</v>
      </c>
      <c r="G42" s="124">
        <f t="shared" si="6"/>
        <v>0</v>
      </c>
      <c r="H42" s="124">
        <f t="shared" si="6"/>
        <v>0</v>
      </c>
      <c r="I42" s="124">
        <f t="shared" si="6"/>
        <v>115712.16008552082</v>
      </c>
      <c r="J42" s="124">
        <f t="shared" si="6"/>
        <v>8127032.4580744309</v>
      </c>
      <c r="K42" s="124">
        <f t="shared" si="6"/>
        <v>7470642.7807843927</v>
      </c>
      <c r="L42" s="124">
        <f t="shared" si="6"/>
        <v>9347997.7416984048</v>
      </c>
      <c r="M42" s="124">
        <f t="shared" si="6"/>
        <v>3671701.8173314626</v>
      </c>
      <c r="N42" s="124">
        <f t="shared" si="6"/>
        <v>7959215.9016502984</v>
      </c>
      <c r="O42" s="124">
        <f t="shared" si="6"/>
        <v>5037769.8469967265</v>
      </c>
      <c r="P42" s="205">
        <f t="shared" si="6"/>
        <v>0</v>
      </c>
      <c r="Q42" s="127"/>
      <c r="R42" s="127"/>
      <c r="S42" s="127"/>
      <c r="T42" s="127"/>
      <c r="U42" s="127"/>
      <c r="V42" s="127"/>
      <c r="W42" s="127"/>
      <c r="X42" s="127"/>
      <c r="Y42" s="127"/>
      <c r="Z42" s="127"/>
      <c r="AA42" s="127"/>
      <c r="AB42" s="116"/>
      <c r="AC42" s="115"/>
      <c r="AD42" s="115"/>
      <c r="AE42" s="115"/>
      <c r="AF42" s="115"/>
      <c r="AG42" s="115"/>
      <c r="AH42" s="115"/>
      <c r="AI42" s="115"/>
      <c r="AJ42" s="115"/>
      <c r="AK42" s="115"/>
      <c r="AL42" s="180"/>
      <c r="AM42" s="183"/>
      <c r="AN42" s="209"/>
      <c r="AO42" s="208"/>
    </row>
    <row r="43" spans="1:82" ht="13.95" customHeight="1">
      <c r="A43" s="133"/>
      <c r="B43" s="134"/>
      <c r="C43" s="135"/>
      <c r="D43" s="49"/>
      <c r="E43" s="49"/>
      <c r="F43" s="125"/>
      <c r="G43" s="49"/>
      <c r="H43" s="49"/>
      <c r="I43" s="49"/>
      <c r="J43" s="49"/>
      <c r="K43" s="49"/>
      <c r="L43" s="49"/>
      <c r="M43" s="49"/>
      <c r="N43" s="49"/>
      <c r="O43" s="49"/>
      <c r="P43" s="55"/>
      <c r="Q43" s="127"/>
      <c r="R43" s="127"/>
      <c r="S43" s="127"/>
      <c r="T43" s="127"/>
      <c r="U43" s="127"/>
      <c r="V43" s="127"/>
      <c r="W43" s="127"/>
      <c r="X43" s="127"/>
      <c r="Y43" s="127"/>
      <c r="Z43" s="127"/>
      <c r="AA43" s="127"/>
      <c r="AB43" s="116"/>
      <c r="AC43" s="115"/>
      <c r="AD43" s="115"/>
      <c r="AE43" s="115"/>
      <c r="AF43" s="115"/>
      <c r="AG43" s="115"/>
      <c r="AH43" s="115"/>
      <c r="AI43" s="115"/>
      <c r="AJ43" s="115"/>
      <c r="AK43" s="115"/>
      <c r="AL43" s="180"/>
      <c r="AM43" s="183"/>
      <c r="AN43" s="192"/>
      <c r="AO43" s="117"/>
      <c r="BW43" s="95"/>
      <c r="BX43" s="95"/>
      <c r="BY43" s="95"/>
      <c r="BZ43" s="95"/>
      <c r="CA43" s="95"/>
      <c r="CB43" s="95"/>
      <c r="CC43" s="95"/>
      <c r="CD43" s="95"/>
    </row>
    <row r="44" spans="1:82" ht="13.95" customHeight="1">
      <c r="A44" s="61" t="s">
        <v>75</v>
      </c>
      <c r="B44" s="138"/>
      <c r="C44" s="89"/>
      <c r="D44" s="49">
        <f t="shared" ref="D44:P44" si="7">D18+D29+D34+D38+D42</f>
        <v>3717457575.4486823</v>
      </c>
      <c r="E44" s="49">
        <f t="shared" si="7"/>
        <v>1379375055.5066211</v>
      </c>
      <c r="F44" s="139">
        <f t="shared" si="7"/>
        <v>0</v>
      </c>
      <c r="G44" s="206">
        <f t="shared" si="7"/>
        <v>5200000</v>
      </c>
      <c r="H44" s="206">
        <f t="shared" si="7"/>
        <v>48000000</v>
      </c>
      <c r="I44" s="206">
        <f t="shared" si="7"/>
        <v>120115712.16008551</v>
      </c>
      <c r="J44" s="206">
        <f t="shared" si="7"/>
        <v>113083573.84807444</v>
      </c>
      <c r="K44" s="206">
        <f t="shared" si="7"/>
        <v>98935014.290784389</v>
      </c>
      <c r="L44" s="206">
        <f t="shared" si="7"/>
        <v>171343355.34169841</v>
      </c>
      <c r="M44" s="206">
        <f t="shared" si="7"/>
        <v>255577684.14733148</v>
      </c>
      <c r="N44" s="206">
        <f t="shared" si="7"/>
        <v>258676094.88165033</v>
      </c>
      <c r="O44" s="206">
        <f t="shared" si="7"/>
        <v>240268802.54699671</v>
      </c>
      <c r="P44" s="207">
        <f t="shared" si="7"/>
        <v>68174818.840000004</v>
      </c>
      <c r="Q44" s="127"/>
      <c r="R44" s="127"/>
      <c r="S44" s="136"/>
      <c r="T44" s="136"/>
      <c r="U44" s="136"/>
      <c r="V44" s="136"/>
      <c r="W44" s="136"/>
      <c r="X44" s="136"/>
      <c r="Y44" s="136"/>
      <c r="Z44" s="136"/>
      <c r="AA44" s="136"/>
      <c r="AB44" s="140"/>
      <c r="AC44" s="137"/>
      <c r="AD44" s="137"/>
      <c r="AE44" s="121"/>
      <c r="AF44" s="121"/>
      <c r="AG44" s="121"/>
      <c r="AH44" s="121"/>
      <c r="AI44" s="121"/>
      <c r="AJ44" s="121"/>
      <c r="AK44" s="121"/>
      <c r="AL44" s="119"/>
      <c r="AM44" s="184"/>
      <c r="AN44" s="187"/>
      <c r="BW44" s="95"/>
      <c r="BX44" s="95"/>
      <c r="BY44" s="95"/>
      <c r="BZ44" s="95"/>
      <c r="CA44" s="95"/>
      <c r="CB44" s="95"/>
      <c r="CC44" s="95"/>
      <c r="CD44" s="95"/>
    </row>
    <row r="45" spans="1:82" s="152" customFormat="1" ht="13.95" customHeight="1" thickBot="1">
      <c r="A45" s="142"/>
      <c r="B45" s="143"/>
      <c r="C45" s="144"/>
      <c r="D45" s="145"/>
      <c r="E45" s="145"/>
      <c r="F45" s="146"/>
      <c r="G45" s="59"/>
      <c r="H45" s="59"/>
      <c r="I45" s="59"/>
      <c r="J45" s="59"/>
      <c r="K45" s="59"/>
      <c r="L45" s="59"/>
      <c r="M45" s="59"/>
      <c r="N45" s="59"/>
      <c r="O45" s="59"/>
      <c r="P45" s="60"/>
      <c r="Q45" s="147"/>
      <c r="R45" s="147"/>
      <c r="S45" s="148"/>
      <c r="T45" s="148"/>
      <c r="U45" s="148"/>
      <c r="V45" s="148"/>
      <c r="W45" s="148"/>
      <c r="X45" s="148"/>
      <c r="Y45" s="148"/>
      <c r="Z45" s="148"/>
      <c r="AA45" s="148"/>
      <c r="AB45" s="149"/>
      <c r="AC45" s="150"/>
      <c r="AD45" s="150"/>
      <c r="AE45" s="151"/>
      <c r="AF45" s="151"/>
      <c r="AG45" s="151"/>
      <c r="AH45" s="151"/>
      <c r="AI45" s="151"/>
      <c r="AJ45" s="151"/>
      <c r="AK45" s="151"/>
      <c r="AL45" s="182"/>
      <c r="AM45" s="185"/>
      <c r="AN45" s="141"/>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row>
    <row r="46" spans="1:82" ht="13.95" customHeight="1">
      <c r="A46" s="152"/>
      <c r="B46" s="152"/>
      <c r="C46" s="152"/>
      <c r="F46" s="152"/>
      <c r="G46" s="152"/>
      <c r="H46" s="152"/>
      <c r="I46" s="48"/>
      <c r="J46" s="48"/>
      <c r="K46" s="48"/>
      <c r="L46" s="48"/>
      <c r="M46" s="48"/>
      <c r="N46" s="48"/>
      <c r="O46" s="48"/>
      <c r="P46" s="48"/>
      <c r="Q46" s="48"/>
      <c r="R46" s="48"/>
      <c r="S46" s="48"/>
      <c r="T46" s="48"/>
      <c r="U46" s="48"/>
      <c r="V46" s="48"/>
      <c r="W46" s="48"/>
      <c r="X46" s="48"/>
      <c r="Y46" s="48"/>
      <c r="Z46" s="48"/>
      <c r="AA46" s="48"/>
      <c r="AB46" s="48"/>
      <c r="AC46" s="48"/>
      <c r="AD46" s="152"/>
      <c r="AE46" s="152"/>
      <c r="AF46" s="152"/>
      <c r="AG46" s="152"/>
      <c r="AH46" s="152"/>
      <c r="AI46" s="152"/>
      <c r="AJ46" s="152"/>
      <c r="AK46" s="152"/>
      <c r="AL46" s="153"/>
    </row>
    <row r="47" spans="1:82" ht="13.95" customHeight="1">
      <c r="A47" s="257" t="s">
        <v>162</v>
      </c>
      <c r="B47" s="152"/>
      <c r="C47" s="152"/>
      <c r="E47" s="97"/>
      <c r="F47" s="152"/>
      <c r="G47" s="152"/>
      <c r="H47" s="152"/>
      <c r="I47" s="154"/>
      <c r="J47" s="154"/>
      <c r="K47" s="154"/>
      <c r="L47" s="154"/>
      <c r="M47" s="154"/>
      <c r="N47" s="154"/>
      <c r="O47" s="154"/>
      <c r="P47" s="154"/>
      <c r="Q47" s="154"/>
      <c r="R47" s="154"/>
      <c r="S47" s="154"/>
      <c r="T47" s="154"/>
      <c r="U47" s="154"/>
      <c r="V47" s="154"/>
      <c r="W47" s="154"/>
      <c r="X47" s="154"/>
      <c r="Y47" s="154"/>
      <c r="Z47" s="154"/>
      <c r="AA47" s="154"/>
      <c r="AB47" s="48"/>
      <c r="AC47" s="48"/>
      <c r="AD47" s="152"/>
      <c r="AE47" s="152"/>
      <c r="AF47" s="152"/>
      <c r="AG47" s="152"/>
      <c r="AH47" s="152"/>
      <c r="AI47" s="152"/>
      <c r="AJ47" s="152"/>
      <c r="AK47" s="152"/>
      <c r="AL47" s="153"/>
    </row>
    <row r="48" spans="1:82" ht="13.95" customHeight="1">
      <c r="A48" s="95"/>
      <c r="B48" s="95"/>
      <c r="I48" s="155"/>
      <c r="J48" s="155"/>
      <c r="K48" s="155"/>
      <c r="L48" s="155"/>
      <c r="M48" s="155"/>
      <c r="N48" s="155"/>
      <c r="O48" s="155"/>
      <c r="P48" s="155"/>
      <c r="Q48" s="155"/>
      <c r="R48" s="155"/>
      <c r="S48" s="155"/>
      <c r="T48" s="155"/>
      <c r="U48" s="155"/>
      <c r="V48" s="155"/>
      <c r="W48" s="155"/>
      <c r="X48" s="155"/>
      <c r="Y48" s="155"/>
      <c r="Z48" s="155"/>
      <c r="AA48" s="155"/>
    </row>
    <row r="49" spans="1:82" s="90" customFormat="1" ht="13.95" customHeight="1">
      <c r="A49" s="156" t="s">
        <v>93</v>
      </c>
      <c r="B49" s="156"/>
      <c r="I49" s="91"/>
      <c r="J49" s="66"/>
      <c r="K49" s="66"/>
      <c r="L49" s="66"/>
      <c r="M49" s="66"/>
      <c r="N49" s="66"/>
      <c r="O49" s="66"/>
      <c r="P49" s="66"/>
      <c r="Q49" s="66"/>
      <c r="R49" s="66"/>
      <c r="S49" s="66"/>
      <c r="T49" s="66"/>
      <c r="U49" s="66"/>
      <c r="V49" s="66"/>
      <c r="W49" s="66"/>
      <c r="X49" s="66"/>
      <c r="Y49" s="66"/>
      <c r="Z49" s="66"/>
      <c r="AA49" s="66"/>
      <c r="AB49" s="66"/>
      <c r="AC49" s="66"/>
      <c r="AD49" s="157"/>
      <c r="AL49" s="135"/>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c r="BW49" s="93"/>
      <c r="BX49" s="93"/>
      <c r="BY49" s="93"/>
      <c r="BZ49" s="93"/>
      <c r="CA49" s="93"/>
      <c r="CB49" s="93"/>
      <c r="CC49" s="93"/>
      <c r="CD49" s="93"/>
    </row>
    <row r="50" spans="1:82" s="66" customFormat="1" ht="13.95" customHeight="1">
      <c r="A50" s="299" t="s">
        <v>122</v>
      </c>
      <c r="B50" s="299"/>
      <c r="C50" s="299"/>
      <c r="D50" s="299"/>
      <c r="E50" s="299"/>
      <c r="F50" s="299"/>
      <c r="G50" s="299"/>
      <c r="H50" s="54"/>
      <c r="AL50" s="44"/>
    </row>
    <row r="51" spans="1:82" s="66" customFormat="1" ht="13.95" customHeight="1">
      <c r="A51" s="299" t="s">
        <v>155</v>
      </c>
      <c r="B51" s="299"/>
      <c r="C51" s="299"/>
      <c r="D51" s="299"/>
      <c r="E51" s="299"/>
      <c r="F51" s="299"/>
      <c r="G51" s="299"/>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row>
    <row r="52" spans="1:82" s="90" customFormat="1" ht="37.799999999999997" customHeight="1">
      <c r="A52" s="300" t="s">
        <v>163</v>
      </c>
      <c r="B52" s="300"/>
      <c r="C52" s="300"/>
      <c r="D52" s="300"/>
      <c r="E52" s="300"/>
      <c r="F52" s="300"/>
      <c r="G52" s="300"/>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row>
    <row r="53" spans="1:82" s="90" customFormat="1" ht="15" customHeight="1">
      <c r="A53" s="299" t="s">
        <v>140</v>
      </c>
      <c r="B53" s="299"/>
      <c r="C53" s="299"/>
      <c r="D53" s="299"/>
      <c r="E53" s="299"/>
      <c r="F53" s="299"/>
      <c r="G53" s="299"/>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row>
    <row r="54" spans="1:82" s="90" customFormat="1" ht="15" customHeight="1">
      <c r="A54" s="301" t="s">
        <v>156</v>
      </c>
      <c r="B54" s="301"/>
      <c r="C54" s="301"/>
      <c r="D54" s="301"/>
      <c r="E54" s="301"/>
      <c r="F54" s="301"/>
      <c r="G54" s="301"/>
      <c r="H54" s="191"/>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21"/>
      <c r="AN54" s="21"/>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row>
    <row r="55" spans="1:82" s="90" customFormat="1" ht="15" customHeight="1">
      <c r="A55" s="302" t="s">
        <v>164</v>
      </c>
      <c r="B55" s="302"/>
      <c r="C55" s="302"/>
      <c r="D55" s="302"/>
      <c r="E55" s="302"/>
      <c r="F55" s="302"/>
      <c r="G55" s="302"/>
      <c r="H55" s="54"/>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21"/>
      <c r="AN55" s="21"/>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row>
    <row r="56" spans="1:82" s="66" customFormat="1" ht="21" customHeight="1">
      <c r="A56" s="299" t="s">
        <v>131</v>
      </c>
      <c r="B56" s="299"/>
      <c r="C56" s="299"/>
      <c r="D56" s="299"/>
      <c r="E56" s="299"/>
      <c r="F56" s="299"/>
      <c r="G56" s="299"/>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row>
    <row r="57" spans="1:82" ht="22.8" customHeight="1">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row>
    <row r="58" spans="1:82" ht="13.95" customHeight="1">
      <c r="A58" s="265" t="s">
        <v>167</v>
      </c>
    </row>
    <row r="59" spans="1:82" ht="13.95" customHeight="1">
      <c r="A59" s="254" t="s">
        <v>152</v>
      </c>
      <c r="AA59" s="17"/>
    </row>
    <row r="60" spans="1:82" ht="13.95" customHeight="1">
      <c r="A60" s="254" t="s">
        <v>148</v>
      </c>
      <c r="D60" s="159" t="s">
        <v>123</v>
      </c>
      <c r="E60" s="159"/>
      <c r="F60" s="160"/>
      <c r="G60" s="160"/>
      <c r="H60" s="160"/>
      <c r="L60" s="31"/>
      <c r="M60" s="31"/>
      <c r="N60" s="31"/>
      <c r="O60" s="31"/>
      <c r="P60" s="31"/>
      <c r="Q60" s="31"/>
      <c r="R60" s="31"/>
      <c r="S60" s="31"/>
      <c r="T60" s="31"/>
      <c r="AA60" s="17"/>
    </row>
    <row r="61" spans="1:82" ht="13.95" hidden="1" customHeight="1">
      <c r="A61" s="95"/>
      <c r="B61" s="95"/>
      <c r="D61" s="160"/>
      <c r="E61" s="160"/>
      <c r="F61" s="162">
        <v>2015</v>
      </c>
      <c r="G61" s="162">
        <v>2016</v>
      </c>
      <c r="H61" s="162">
        <v>2017</v>
      </c>
      <c r="I61" s="161"/>
      <c r="J61" s="161"/>
      <c r="K61" s="161"/>
      <c r="L61" s="31"/>
      <c r="M61" s="31"/>
      <c r="N61" s="31"/>
      <c r="O61" s="31"/>
      <c r="P61" s="31"/>
      <c r="Q61" s="31"/>
      <c r="R61" s="31"/>
      <c r="S61" s="31"/>
      <c r="T61" s="31"/>
      <c r="AA61" s="17"/>
    </row>
    <row r="62" spans="1:82" ht="13.95" hidden="1" customHeight="1">
      <c r="A62" s="95"/>
      <c r="B62" s="95"/>
      <c r="D62" s="159"/>
      <c r="E62" s="165" t="s">
        <v>125</v>
      </c>
      <c r="F62" s="166">
        <v>1.0862000000000001</v>
      </c>
      <c r="G62" s="166">
        <v>1.0517000000000001</v>
      </c>
      <c r="H62" s="166">
        <v>1.2004999999999999</v>
      </c>
      <c r="I62" s="163">
        <v>2018</v>
      </c>
      <c r="J62" s="163">
        <v>2019</v>
      </c>
      <c r="K62" s="163">
        <v>2020</v>
      </c>
      <c r="L62" s="172"/>
      <c r="M62" s="172"/>
      <c r="N62" s="172"/>
      <c r="O62" s="172"/>
      <c r="P62" s="172" t="s">
        <v>124</v>
      </c>
      <c r="Q62" s="172"/>
      <c r="R62" s="172"/>
      <c r="S62" s="172"/>
      <c r="T62" s="172"/>
      <c r="U62" s="164"/>
      <c r="V62" s="164"/>
      <c r="W62" s="164"/>
      <c r="X62" s="164"/>
      <c r="Y62" s="164"/>
      <c r="Z62" s="164"/>
      <c r="AA62" s="95"/>
      <c r="AB62" s="95"/>
      <c r="AC62" s="95"/>
      <c r="AF62" s="135"/>
      <c r="AG62" s="135"/>
      <c r="AH62" s="135"/>
      <c r="AI62" s="135"/>
      <c r="AJ62" s="135"/>
      <c r="AK62" s="135"/>
      <c r="AL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row>
    <row r="63" spans="1:82" ht="13.95" hidden="1" customHeight="1">
      <c r="A63" s="95"/>
      <c r="B63" s="95"/>
      <c r="D63" s="165"/>
      <c r="E63" s="165" t="s">
        <v>127</v>
      </c>
      <c r="F63" s="166">
        <v>120.22</v>
      </c>
      <c r="G63" s="166">
        <v>116.96</v>
      </c>
      <c r="H63" s="166">
        <v>112.69</v>
      </c>
      <c r="I63" s="166">
        <v>1.1445000000000001</v>
      </c>
      <c r="J63" s="166">
        <v>1.1237999999999999</v>
      </c>
      <c r="K63" s="166">
        <v>1.2281</v>
      </c>
      <c r="L63" s="169"/>
      <c r="M63" s="169"/>
      <c r="N63" s="169" t="s">
        <v>126</v>
      </c>
      <c r="O63" s="169"/>
      <c r="P63" s="169">
        <v>149.66999999999999</v>
      </c>
      <c r="Q63" s="169"/>
      <c r="R63" s="169"/>
      <c r="S63" s="169"/>
      <c r="T63" s="169"/>
      <c r="U63" s="167"/>
      <c r="V63" s="167"/>
      <c r="W63" s="167"/>
      <c r="X63" s="167"/>
      <c r="Y63" s="167"/>
      <c r="Z63" s="167"/>
      <c r="AA63" s="95"/>
      <c r="AB63" s="95"/>
      <c r="AC63" s="95"/>
      <c r="AF63" s="135"/>
      <c r="AG63" s="135"/>
      <c r="AH63" s="135"/>
      <c r="AI63" s="135"/>
      <c r="AJ63" s="135"/>
      <c r="AK63" s="135"/>
      <c r="AL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row>
    <row r="64" spans="1:82" ht="13.95" hidden="1" customHeight="1">
      <c r="A64" s="95"/>
      <c r="B64" s="95"/>
      <c r="D64" s="165"/>
      <c r="E64" s="165" t="s">
        <v>129</v>
      </c>
      <c r="F64" s="166">
        <v>6.4936999999999996</v>
      </c>
      <c r="G64" s="166">
        <v>6.9450000000000003</v>
      </c>
      <c r="H64" s="166">
        <v>6.5068000000000001</v>
      </c>
      <c r="I64" s="166">
        <v>110.03</v>
      </c>
      <c r="J64" s="166">
        <v>108.5</v>
      </c>
      <c r="K64" s="166">
        <v>103.07</v>
      </c>
      <c r="L64" s="169"/>
      <c r="M64" s="169"/>
      <c r="N64" s="169" t="s">
        <v>128</v>
      </c>
      <c r="O64" s="169"/>
      <c r="P64" s="169">
        <v>1.0808</v>
      </c>
      <c r="Q64" s="168"/>
      <c r="R64" s="168"/>
      <c r="S64" s="168"/>
      <c r="T64" s="168"/>
      <c r="U64" s="168"/>
      <c r="V64" s="168"/>
      <c r="W64" s="168"/>
      <c r="X64" s="168"/>
      <c r="Y64" s="168"/>
      <c r="Z64" s="168"/>
      <c r="AA64" s="95"/>
      <c r="AB64" s="95"/>
      <c r="AC64" s="95"/>
      <c r="AF64" s="135"/>
      <c r="AG64" s="135"/>
      <c r="AH64" s="135"/>
      <c r="AI64" s="135"/>
      <c r="AJ64" s="135"/>
      <c r="AK64" s="135"/>
      <c r="AL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row>
    <row r="65" spans="9:82" ht="13.95" hidden="1" customHeight="1">
      <c r="I65" s="166">
        <v>6.8784999999999998</v>
      </c>
      <c r="J65" s="166">
        <v>6.9615</v>
      </c>
      <c r="K65" s="166">
        <v>6.5350999999999999</v>
      </c>
      <c r="L65" s="169"/>
      <c r="M65" s="173"/>
      <c r="N65" s="173"/>
      <c r="O65" s="173"/>
      <c r="P65" s="173"/>
      <c r="Q65" s="169"/>
      <c r="R65" s="169"/>
      <c r="S65" s="169"/>
      <c r="T65" s="169"/>
      <c r="U65" s="169"/>
      <c r="V65" s="169"/>
      <c r="W65" s="169"/>
      <c r="X65" s="169"/>
      <c r="Y65" s="169"/>
      <c r="Z65" s="169"/>
      <c r="AA65" s="95"/>
      <c r="AB65" s="95"/>
      <c r="AC65" s="95"/>
      <c r="AF65" s="135"/>
      <c r="AG65" s="135"/>
      <c r="AH65" s="135"/>
      <c r="AI65" s="135"/>
      <c r="AJ65" s="135"/>
      <c r="AK65" s="135"/>
      <c r="AL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row>
    <row r="66" spans="9:82" ht="13.95" customHeight="1">
      <c r="J66" s="31"/>
      <c r="K66" s="31"/>
      <c r="L66" s="31"/>
      <c r="M66" s="31"/>
      <c r="N66" s="31"/>
      <c r="O66" s="31"/>
      <c r="P66" s="31"/>
      <c r="Q66" s="31"/>
      <c r="R66" s="31"/>
      <c r="S66" s="31"/>
      <c r="T66" s="31"/>
    </row>
    <row r="67" spans="9:82" ht="13.95" customHeight="1">
      <c r="L67" s="31"/>
      <c r="M67" s="31"/>
      <c r="N67" s="31"/>
      <c r="O67" s="31"/>
      <c r="P67" s="31"/>
      <c r="Q67" s="31"/>
      <c r="R67" s="31"/>
      <c r="S67" s="31"/>
      <c r="T67" s="31"/>
    </row>
    <row r="68" spans="9:82" ht="13.95" customHeight="1">
      <c r="L68" s="31"/>
      <c r="M68" s="31"/>
      <c r="N68" s="31"/>
      <c r="O68" s="31"/>
      <c r="P68" s="31"/>
      <c r="Q68" s="31"/>
      <c r="R68" s="31"/>
      <c r="S68" s="31"/>
      <c r="T68" s="31"/>
    </row>
    <row r="69" spans="9:82" ht="13.95" customHeight="1">
      <c r="L69" s="31"/>
      <c r="M69" s="31"/>
      <c r="N69" s="31"/>
      <c r="O69" s="31"/>
      <c r="P69" s="31"/>
      <c r="Q69" s="31"/>
      <c r="R69" s="31"/>
      <c r="S69" s="31"/>
      <c r="T69" s="31"/>
    </row>
    <row r="70" spans="9:82" ht="13.95" customHeight="1">
      <c r="L70" s="31"/>
      <c r="M70" s="31"/>
      <c r="N70" s="31"/>
      <c r="O70" s="31"/>
      <c r="P70" s="174"/>
      <c r="Q70" s="175"/>
      <c r="R70" s="31"/>
      <c r="S70" s="31"/>
      <c r="T70" s="31"/>
    </row>
    <row r="71" spans="9:82" ht="13.95" customHeight="1">
      <c r="L71" s="31"/>
      <c r="M71" s="31"/>
      <c r="N71" s="31"/>
      <c r="O71" s="31"/>
      <c r="P71" s="31"/>
      <c r="Q71" s="31"/>
      <c r="R71" s="31"/>
      <c r="S71" s="31"/>
      <c r="T71" s="31"/>
    </row>
    <row r="72" spans="9:82" ht="13.95" customHeight="1">
      <c r="L72" s="31"/>
      <c r="M72" s="31"/>
      <c r="N72" s="31"/>
      <c r="O72" s="31"/>
      <c r="P72" s="31"/>
      <c r="Q72" s="31"/>
      <c r="R72" s="31"/>
      <c r="S72" s="31"/>
      <c r="T72" s="31"/>
    </row>
    <row r="73" spans="9:82" ht="13.95" customHeight="1">
      <c r="P73" s="170"/>
      <c r="Q73" s="171"/>
    </row>
    <row r="74" spans="9:82" ht="13.95" customHeight="1"/>
    <row r="75" spans="9:82" ht="13.95" customHeight="1"/>
    <row r="76" spans="9:82" ht="13.95" customHeight="1"/>
    <row r="77" spans="9:82" ht="13.95" customHeight="1"/>
    <row r="78" spans="9:82" ht="13.95" customHeight="1"/>
    <row r="79" spans="9:82">
      <c r="I79" s="95"/>
      <c r="J79" s="95"/>
      <c r="K79" s="95"/>
      <c r="L79" s="95"/>
      <c r="M79" s="95"/>
      <c r="N79" s="95"/>
      <c r="O79" s="95"/>
    </row>
  </sheetData>
  <sheetProtection algorithmName="SHA-512" hashValue="BcHXHkrwwrW62Du+VQ9g3/Cew8PjzKbvmtYHudn30v+MGAoRvyGvUcME+8hPJItWZ4RCXb9OtnIyWXx2OTMWgA==" saltValue="eoMJ+tQeSr4RsEwxDYQwpg==" spinCount="100000" sheet="1" objects="1" scenarios="1"/>
  <sortState xmlns:xlrd2="http://schemas.microsoft.com/office/spreadsheetml/2017/richdata2" ref="A50:G57">
    <sortCondition ref="A50:A57"/>
  </sortState>
  <mergeCells count="32">
    <mergeCell ref="AM7:AM8"/>
    <mergeCell ref="A2:AM2"/>
    <mergeCell ref="AJ21:AJ22"/>
    <mergeCell ref="AM21:AM22"/>
    <mergeCell ref="AH21:AH22"/>
    <mergeCell ref="AD21:AD22"/>
    <mergeCell ref="AF21:AF22"/>
    <mergeCell ref="AL21:AL22"/>
    <mergeCell ref="A3:AM3"/>
    <mergeCell ref="A4:AM4"/>
    <mergeCell ref="A5:AM5"/>
    <mergeCell ref="AC21:AC22"/>
    <mergeCell ref="AI21:AI22"/>
    <mergeCell ref="AE21:AE22"/>
    <mergeCell ref="A7:A8"/>
    <mergeCell ref="AK21:AK22"/>
    <mergeCell ref="A56:G56"/>
    <mergeCell ref="A50:G50"/>
    <mergeCell ref="A51:G51"/>
    <mergeCell ref="A53:G53"/>
    <mergeCell ref="A52:G52"/>
    <mergeCell ref="A54:G54"/>
    <mergeCell ref="A55:G55"/>
    <mergeCell ref="AG21:AG22"/>
    <mergeCell ref="AB21:AB22"/>
    <mergeCell ref="B7:B8"/>
    <mergeCell ref="C7:C8"/>
    <mergeCell ref="D7:D8"/>
    <mergeCell ref="E7:E8"/>
    <mergeCell ref="F7:P7"/>
    <mergeCell ref="Q7:AA7"/>
    <mergeCell ref="AB7:AL7"/>
  </mergeCells>
  <phoneticPr fontId="12" type="noConversion"/>
  <conditionalFormatting sqref="AM11:AM17">
    <cfRule type="iconSet" priority="40">
      <iconSet iconSet="3TrafficLights2" showValue="0" reverse="1">
        <cfvo type="percent" val="0"/>
        <cfvo type="num" val="2"/>
        <cfvo type="num" val="3"/>
      </iconSet>
    </cfRule>
    <cfRule type="cellIs" dxfId="7" priority="41" operator="equal">
      <formula>1</formula>
    </cfRule>
    <cfRule type="iconSet" priority="42">
      <iconSet iconSet="3TrafficLights2">
        <cfvo type="percent" val="0"/>
        <cfvo type="percent" val="33"/>
        <cfvo type="percent" val="67"/>
      </iconSet>
    </cfRule>
  </conditionalFormatting>
  <conditionalFormatting sqref="AM20:AM21">
    <cfRule type="cellIs" dxfId="6" priority="13" operator="equal">
      <formula>1</formula>
    </cfRule>
  </conditionalFormatting>
  <conditionalFormatting sqref="AM21">
    <cfRule type="iconSet" priority="12">
      <iconSet iconSet="3TrafficLights2" showValue="0" reverse="1">
        <cfvo type="percent" val="0"/>
        <cfvo type="num" val="2"/>
        <cfvo type="num" val="3"/>
      </iconSet>
    </cfRule>
    <cfRule type="iconSet" priority="14">
      <iconSet iconSet="3TrafficLights2">
        <cfvo type="percent" val="0"/>
        <cfvo type="percent" val="33"/>
        <cfvo type="percent" val="67"/>
      </iconSet>
    </cfRule>
  </conditionalFormatting>
  <conditionalFormatting sqref="AM23:AM28 AM20">
    <cfRule type="iconSet" priority="24">
      <iconSet iconSet="3TrafficLights2" showValue="0" reverse="1">
        <cfvo type="percent" val="0"/>
        <cfvo type="num" val="2"/>
        <cfvo type="num" val="3"/>
      </iconSet>
    </cfRule>
    <cfRule type="iconSet" priority="25">
      <iconSet iconSet="3TrafficLights2">
        <cfvo type="percent" val="0"/>
        <cfvo type="percent" val="33"/>
        <cfvo type="percent" val="67"/>
      </iconSet>
    </cfRule>
  </conditionalFormatting>
  <conditionalFormatting sqref="AM23:AM28">
    <cfRule type="cellIs" dxfId="5" priority="4" operator="equal">
      <formula>1</formula>
    </cfRule>
  </conditionalFormatting>
  <conditionalFormatting sqref="AM28">
    <cfRule type="iconSet" priority="3">
      <iconSet iconSet="3TrafficLights2" showValue="0" reverse="1">
        <cfvo type="percent" val="0"/>
        <cfvo type="num" val="2"/>
        <cfvo type="num" val="3"/>
      </iconSet>
    </cfRule>
    <cfRule type="iconSet" priority="5">
      <iconSet iconSet="3TrafficLights2">
        <cfvo type="percent" val="0"/>
        <cfvo type="percent" val="33"/>
        <cfvo type="percent" val="67"/>
      </iconSet>
    </cfRule>
  </conditionalFormatting>
  <conditionalFormatting sqref="AM30:AM33">
    <cfRule type="iconSet" priority="32">
      <iconSet iconSet="3TrafficLights2" showValue="0" reverse="1">
        <cfvo type="percent" val="0"/>
        <cfvo type="num" val="2"/>
        <cfvo type="num" val="3"/>
      </iconSet>
    </cfRule>
    <cfRule type="cellIs" dxfId="4" priority="33" operator="equal">
      <formula>1</formula>
    </cfRule>
    <cfRule type="iconSet" priority="34">
      <iconSet iconSet="3TrafficLights2">
        <cfvo type="percent" val="0"/>
        <cfvo type="percent" val="33"/>
        <cfvo type="percent" val="67"/>
      </iconSet>
    </cfRule>
  </conditionalFormatting>
  <conditionalFormatting sqref="AM35">
    <cfRule type="iconSet" priority="18">
      <iconSet iconSet="3TrafficLights2" showValue="0" reverse="1">
        <cfvo type="percent" val="0"/>
        <cfvo type="num" val="2"/>
        <cfvo type="num" val="3"/>
      </iconSet>
    </cfRule>
    <cfRule type="cellIs" dxfId="3" priority="19" operator="equal">
      <formula>1</formula>
    </cfRule>
    <cfRule type="iconSet" priority="20">
      <iconSet iconSet="3TrafficLights2">
        <cfvo type="percent" val="0"/>
        <cfvo type="percent" val="33"/>
        <cfvo type="percent" val="67"/>
      </iconSet>
    </cfRule>
  </conditionalFormatting>
  <conditionalFormatting sqref="AM37">
    <cfRule type="iconSet" priority="9">
      <iconSet iconSet="3TrafficLights2" showValue="0" reverse="1">
        <cfvo type="percent" val="0"/>
        <cfvo type="num" val="2"/>
        <cfvo type="num" val="3"/>
      </iconSet>
    </cfRule>
    <cfRule type="cellIs" dxfId="2" priority="10" operator="equal">
      <formula>1</formula>
    </cfRule>
    <cfRule type="iconSet" priority="11">
      <iconSet iconSet="3TrafficLights2">
        <cfvo type="percent" val="0"/>
        <cfvo type="percent" val="33"/>
        <cfvo type="percent" val="67"/>
      </iconSet>
    </cfRule>
  </conditionalFormatting>
  <conditionalFormatting sqref="AM39">
    <cfRule type="iconSet" priority="15">
      <iconSet iconSet="3TrafficLights2" showValue="0" reverse="1">
        <cfvo type="percent" val="0"/>
        <cfvo type="num" val="2"/>
        <cfvo type="num" val="3"/>
      </iconSet>
    </cfRule>
    <cfRule type="cellIs" dxfId="1" priority="16" operator="equal">
      <formula>1</formula>
    </cfRule>
    <cfRule type="iconSet" priority="17">
      <iconSet iconSet="3TrafficLights2">
        <cfvo type="percent" val="0"/>
        <cfvo type="percent" val="33"/>
        <cfvo type="percent" val="67"/>
      </iconSet>
    </cfRule>
  </conditionalFormatting>
  <conditionalFormatting sqref="AM41">
    <cfRule type="iconSet" priority="6">
      <iconSet iconSet="3TrafficLights2" showValue="0" reverse="1">
        <cfvo type="percent" val="0"/>
        <cfvo type="num" val="2"/>
        <cfvo type="num" val="3"/>
      </iconSet>
    </cfRule>
    <cfRule type="cellIs" dxfId="0" priority="7" operator="equal">
      <formula>1</formula>
    </cfRule>
    <cfRule type="iconSet" priority="8">
      <iconSet iconSet="3TrafficLights2">
        <cfvo type="percent" val="0"/>
        <cfvo type="percent" val="33"/>
        <cfvo type="percent" val="67"/>
      </iconSet>
    </cfRule>
  </conditionalFormatting>
  <printOptions horizontalCentered="1" verticalCentered="1"/>
  <pageMargins left="0.19685039370078741" right="0.15748031496062992" top="0.19685039370078741" bottom="0.19685039370078741" header="0" footer="0"/>
  <pageSetup scale="26" orientation="landscape" r:id="rId1"/>
  <headerFooter alignWithMargins="0"/>
  <colBreaks count="1" manualBreakCount="1">
    <brk id="38" min="1" max="65" man="1"/>
  </colBreaks>
  <ignoredErrors>
    <ignoredError sqref="D37:E37 D41:E41 T42:T46 D32 D21:E27 AA29:AA31 D11:E11 AA11 AA18:AA20 AA37:AA43 AA15:AA16 AA32 AA34:AA36 AA21:AA26 D12:E16 AA12:AA13" unlockedFormula="1"/>
    <ignoredError sqref="A37" numberStoredAsText="1"/>
    <ignoredError sqref="E32" formula="1" unlockedFormula="1"/>
    <ignoredError sqref="E30:E31 E34"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e873a4-122f-43ec-943b-fa1cdb45e6da">
      <Terms xmlns="http://schemas.microsoft.com/office/infopath/2007/PartnerControls"/>
    </lcf76f155ced4ddcb4097134ff3c332f>
    <TaxCatchAll xmlns="40e36ec7-59a2-4b08-b036-f52709bde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FB59FC44D313499F2782CAF08B5DF4" ma:contentTypeVersion="13" ma:contentTypeDescription="Crear nuevo documento." ma:contentTypeScope="" ma:versionID="31bd508f26d3e1fa394ffe160661a6f2">
  <xsd:schema xmlns:xsd="http://www.w3.org/2001/XMLSchema" xmlns:xs="http://www.w3.org/2001/XMLSchema" xmlns:p="http://schemas.microsoft.com/office/2006/metadata/properties" xmlns:ns2="96e873a4-122f-43ec-943b-fa1cdb45e6da" xmlns:ns3="40e36ec7-59a2-4b08-b036-f52709bde58b" targetNamespace="http://schemas.microsoft.com/office/2006/metadata/properties" ma:root="true" ma:fieldsID="85f0714d405a61d63979e8795038c05e" ns2:_="" ns3:_="">
    <xsd:import namespace="96e873a4-122f-43ec-943b-fa1cdb45e6da"/>
    <xsd:import namespace="40e36ec7-59a2-4b08-b036-f52709bde58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873a4-122f-43ec-943b-fa1cdb45e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e36ec7-59a2-4b08-b036-f52709bde58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189a7-65c2-4593-b7f4-e95340724b28}" ma:internalName="TaxCatchAll" ma:showField="CatchAllData" ma:web="40e36ec7-59a2-4b08-b036-f52709bde58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51F6DB-E401-407D-93AB-7E0B8814A543}">
  <ds:schemaRefs>
    <ds:schemaRef ds:uri="http://schemas.microsoft.com/sharepoint/v3/contenttype/forms"/>
  </ds:schemaRefs>
</ds:datastoreItem>
</file>

<file path=customXml/itemProps2.xml><?xml version="1.0" encoding="utf-8"?>
<ds:datastoreItem xmlns:ds="http://schemas.openxmlformats.org/officeDocument/2006/customXml" ds:itemID="{9F41F07B-8A49-4246-97C5-523D91FEA419}">
  <ds:schemaRefs>
    <ds:schemaRef ds:uri="http://schemas.microsoft.com/office/2006/metadata/properties"/>
    <ds:schemaRef ds:uri="96e873a4-122f-43ec-943b-fa1cdb45e6da"/>
    <ds:schemaRef ds:uri="http://purl.org/dc/terms/"/>
    <ds:schemaRef ds:uri="http://purl.org/dc/dcmitype/"/>
    <ds:schemaRef ds:uri="http://purl.org/dc/elements/1.1/"/>
    <ds:schemaRef ds:uri="http://schemas.microsoft.com/office/2006/documentManagement/types"/>
    <ds:schemaRef ds:uri="40e36ec7-59a2-4b08-b036-f52709bde58b"/>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BC3D86C-6E20-4759-82DC-09C8B7593E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873a4-122f-43ec-943b-fa1cdb45e6da"/>
    <ds:schemaRef ds:uri="40e36ec7-59a2-4b08-b036-f52709bde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Índice</vt:lpstr>
      <vt:lpstr>Cuadro 1</vt:lpstr>
      <vt:lpstr>Cuadro 2</vt:lpstr>
      <vt:lpstr>Cuadro 3</vt:lpstr>
      <vt:lpstr>Cuadro 4</vt:lpstr>
      <vt:lpstr>'Cuadro 1'!Área_de_impresión</vt:lpstr>
      <vt:lpstr>'Cuadro 2'!Área_de_impresión</vt:lpstr>
      <vt:lpstr>'Cuadro 3'!Área_de_impresión</vt:lpstr>
      <vt:lpstr>'Cuadro 4'!Área_de_impresión</vt:lpstr>
      <vt:lpstr>'Cuadro 1'!Títulos_a_imprimir</vt:lpstr>
      <vt:lpstr>'Cuadro 2'!Títulos_a_imprimir</vt:lpstr>
    </vt:vector>
  </TitlesOfParts>
  <Manager/>
  <Company>Ministerio de Hacienda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munozcr@hacienda.go.cr;gamboanf@hacienda.go.cr</dc:creator>
  <cp:keywords/>
  <dc:description/>
  <cp:lastModifiedBy>Roberto Munoz Castro</cp:lastModifiedBy>
  <cp:revision/>
  <dcterms:created xsi:type="dcterms:W3CDTF">2004-05-21T17:50:07Z</dcterms:created>
  <dcterms:modified xsi:type="dcterms:W3CDTF">2025-05-29T17:23:48Z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0x01010091FB59FC44D313499F2782CAF08B5DF4</vt:lpwstr>
  </property>
  <property fmtid="{D5CDD505-2E9C-101B-9397-08002B2CF9AE}" pid="3" name="MediaServiceImageTags">
    <vt:lpwstr/>
  </property>
  <property fmtid="{D5CDD505-2E9C-101B-9397-08002B2CF9AE}" pid="4" name="Order">
    <vt:r8>225200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